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scal\OPE &amp; Salary increases\FY2026\"/>
    </mc:Choice>
  </mc:AlternateContent>
  <xr:revisionPtr revIDLastSave="0" documentId="13_ncr:1_{CF07A4E4-D373-437B-A65C-63733AEF089F}" xr6:coauthVersionLast="47" xr6:coauthVersionMax="47" xr10:uidLastSave="{00000000-0000-0000-0000-000000000000}"/>
  <bookViews>
    <workbookView xWindow="4110" yWindow="75" windowWidth="18075" windowHeight="14085" tabRatio="834" xr2:uid="{00000000-000D-0000-FFFF-FFFF00000000}"/>
  </bookViews>
  <sheets>
    <sheet name="Instructions" sheetId="5" r:id="rId1"/>
    <sheet name="Summary-Hires before 8-29-03" sheetId="1" r:id="rId2"/>
    <sheet name="Detail-Hires before 8-29-03" sheetId="2" r:id="rId3"/>
    <sheet name="Summary-Hires After 8-29-03" sheetId="3" r:id="rId4"/>
    <sheet name="Detail-Hires After 8-29-03" sheetId="4" r:id="rId5"/>
    <sheet name="Summary-Blended Rate" sheetId="7" r:id="rId6"/>
    <sheet name="Detail-Blended Rate" sheetId="6" r:id="rId7"/>
    <sheet name="Retirees" sheetId="8" r:id="rId8"/>
    <sheet name="Post Doc Scholars" sheetId="9" r:id="rId9"/>
    <sheet name="Police &amp; Fire" sheetId="10" r:id="rId10"/>
  </sheets>
  <definedNames>
    <definedName name="_xlnm.Print_Area" localSheetId="1">'Summary-Hires before 8-29-03'!$A$1:$M$88</definedName>
    <definedName name="_xlnm.Print_Titles" localSheetId="1">'Summary-Hires before 8-29-03'!$1:$1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6"/>
  <c r="A3" i="7"/>
  <c r="A1" i="4"/>
  <c r="A3" i="3"/>
  <c r="A1" i="2"/>
  <c r="A3" i="1"/>
  <c r="B35" i="9" l="1"/>
  <c r="B36" i="9"/>
  <c r="B37" i="9"/>
  <c r="B38" i="9"/>
  <c r="B39" i="9"/>
  <c r="B40" i="9" s="1"/>
  <c r="B41" i="9" s="1"/>
  <c r="B34" i="9"/>
  <c r="B33" i="9"/>
  <c r="A3" i="10" l="1"/>
  <c r="C21" i="8"/>
  <c r="C20" i="8"/>
  <c r="C19" i="8"/>
  <c r="C18" i="8"/>
  <c r="C17" i="8"/>
  <c r="C16" i="8"/>
  <c r="C15" i="8"/>
  <c r="C14" i="8"/>
  <c r="C13" i="8"/>
  <c r="C12" i="8"/>
  <c r="C11" i="8"/>
  <c r="C10" i="8"/>
  <c r="B41" i="2"/>
  <c r="B39" i="2"/>
  <c r="B34" i="2" l="1"/>
  <c r="B26" i="2"/>
  <c r="B27" i="2"/>
  <c r="B28" i="2" s="1"/>
  <c r="B29" i="2" s="1"/>
  <c r="B30" i="2" s="1"/>
  <c r="B31" i="2" s="1"/>
  <c r="B32" i="2" s="1"/>
  <c r="B33" i="2" s="1"/>
  <c r="B35" i="2" s="1"/>
  <c r="B36" i="2" s="1"/>
  <c r="B37" i="2" s="1"/>
  <c r="C25" i="8" l="1"/>
  <c r="C23" i="8"/>
  <c r="D63" i="1" l="1"/>
  <c r="D62" i="1"/>
  <c r="D61" i="1"/>
  <c r="D60" i="1"/>
  <c r="D59" i="1"/>
  <c r="D58" i="1"/>
  <c r="D57" i="1"/>
  <c r="D56" i="1"/>
  <c r="D55" i="1"/>
  <c r="D54" i="1"/>
  <c r="D53" i="1"/>
  <c r="D52" i="1"/>
  <c r="D32" i="1"/>
  <c r="D33" i="1"/>
  <c r="D34" i="1"/>
  <c r="D35" i="1"/>
  <c r="D36" i="1"/>
  <c r="D37" i="1"/>
  <c r="D38" i="1"/>
  <c r="D39" i="1"/>
  <c r="D40" i="1"/>
  <c r="D41" i="1"/>
  <c r="D42" i="1"/>
  <c r="D31" i="1"/>
  <c r="N35" i="10"/>
  <c r="C35" i="10"/>
  <c r="B43" i="9" l="1"/>
  <c r="B45" i="9"/>
  <c r="E6" i="8"/>
  <c r="E5" i="8"/>
  <c r="G14" i="9" l="1"/>
  <c r="G15" i="9"/>
  <c r="G16" i="9"/>
  <c r="G17" i="9"/>
  <c r="G18" i="9"/>
  <c r="G19" i="9"/>
  <c r="G20" i="9"/>
  <c r="G21" i="9"/>
  <c r="G22" i="9"/>
  <c r="G23" i="9"/>
  <c r="G24" i="9"/>
  <c r="G13" i="9"/>
  <c r="F26" i="9"/>
  <c r="I73" i="7"/>
  <c r="I74" i="7"/>
  <c r="I75" i="7"/>
  <c r="I76" i="7"/>
  <c r="I77" i="7"/>
  <c r="I78" i="7"/>
  <c r="I79" i="7"/>
  <c r="I80" i="7"/>
  <c r="I81" i="7"/>
  <c r="I82" i="7"/>
  <c r="I83" i="7"/>
  <c r="I72" i="7"/>
  <c r="F73" i="7"/>
  <c r="F74" i="7"/>
  <c r="F75" i="7"/>
  <c r="F76" i="7"/>
  <c r="F77" i="7"/>
  <c r="F78" i="7"/>
  <c r="F79" i="7"/>
  <c r="F80" i="7"/>
  <c r="F81" i="7"/>
  <c r="F82" i="7"/>
  <c r="F83" i="7"/>
  <c r="F72" i="7"/>
  <c r="C73" i="7"/>
  <c r="C74" i="7"/>
  <c r="C75" i="7"/>
  <c r="C76" i="7"/>
  <c r="C77" i="7"/>
  <c r="C78" i="7"/>
  <c r="C79" i="7"/>
  <c r="C80" i="7"/>
  <c r="C81" i="7"/>
  <c r="C82" i="7"/>
  <c r="C83" i="7"/>
  <c r="C72" i="7"/>
  <c r="F32" i="7"/>
  <c r="F33" i="7"/>
  <c r="F34" i="7"/>
  <c r="F35" i="7"/>
  <c r="F36" i="7"/>
  <c r="F37" i="7"/>
  <c r="F38" i="7"/>
  <c r="F39" i="7"/>
  <c r="F40" i="7"/>
  <c r="F41" i="7"/>
  <c r="F42" i="7"/>
  <c r="F31" i="7"/>
  <c r="C32" i="7"/>
  <c r="C33" i="7"/>
  <c r="C34" i="7"/>
  <c r="C35" i="7"/>
  <c r="C36" i="7"/>
  <c r="C37" i="7"/>
  <c r="C38" i="7"/>
  <c r="C39" i="7"/>
  <c r="C40" i="7"/>
  <c r="C41" i="7"/>
  <c r="C42" i="7"/>
  <c r="C31" i="7"/>
  <c r="I83" i="3"/>
  <c r="I82" i="3"/>
  <c r="I81" i="3"/>
  <c r="I80" i="3"/>
  <c r="I79" i="3"/>
  <c r="I78" i="3"/>
  <c r="I77" i="3"/>
  <c r="I76" i="3"/>
  <c r="I75" i="3"/>
  <c r="I74" i="3"/>
  <c r="I73" i="3"/>
  <c r="F83" i="3"/>
  <c r="F82" i="3"/>
  <c r="F81" i="3"/>
  <c r="F80" i="3"/>
  <c r="F79" i="3"/>
  <c r="F78" i="3"/>
  <c r="F77" i="3"/>
  <c r="F76" i="3"/>
  <c r="F75" i="3"/>
  <c r="F74" i="3"/>
  <c r="F73" i="3"/>
  <c r="C83" i="3"/>
  <c r="C82" i="3"/>
  <c r="C81" i="3"/>
  <c r="C80" i="3"/>
  <c r="C79" i="3"/>
  <c r="C78" i="3"/>
  <c r="C77" i="3"/>
  <c r="C76" i="3"/>
  <c r="C75" i="3"/>
  <c r="C74" i="3"/>
  <c r="C73" i="3"/>
  <c r="I72" i="3"/>
  <c r="F72" i="3"/>
  <c r="C72" i="3"/>
  <c r="I83" i="1"/>
  <c r="I82" i="1"/>
  <c r="I81" i="1"/>
  <c r="I80" i="1"/>
  <c r="I79" i="1"/>
  <c r="I78" i="1"/>
  <c r="I77" i="1"/>
  <c r="I76" i="1"/>
  <c r="I75" i="1"/>
  <c r="I74" i="1"/>
  <c r="I73" i="1"/>
  <c r="I72" i="1"/>
  <c r="F83" i="1"/>
  <c r="F82" i="1"/>
  <c r="F81" i="1"/>
  <c r="F80" i="1"/>
  <c r="F79" i="1"/>
  <c r="F78" i="1"/>
  <c r="F77" i="1"/>
  <c r="F76" i="1"/>
  <c r="F75" i="1"/>
  <c r="F74" i="1"/>
  <c r="F73" i="1"/>
  <c r="F72" i="1"/>
  <c r="C83" i="1"/>
  <c r="C82" i="1"/>
  <c r="C81" i="1"/>
  <c r="C80" i="1"/>
  <c r="C79" i="1"/>
  <c r="C78" i="1"/>
  <c r="C77" i="1"/>
  <c r="C76" i="1"/>
  <c r="C75" i="1"/>
  <c r="C74" i="1"/>
  <c r="C73" i="1"/>
  <c r="C72" i="1"/>
  <c r="F42" i="3"/>
  <c r="F41" i="3"/>
  <c r="F40" i="3"/>
  <c r="F39" i="3"/>
  <c r="F38" i="3"/>
  <c r="F37" i="3"/>
  <c r="F36" i="3"/>
  <c r="F35" i="3"/>
  <c r="F34" i="3"/>
  <c r="F33" i="3"/>
  <c r="F32" i="3"/>
  <c r="F31" i="3"/>
  <c r="C42" i="3"/>
  <c r="C41" i="3"/>
  <c r="C40" i="3"/>
  <c r="C39" i="3"/>
  <c r="C38" i="3"/>
  <c r="C37" i="3"/>
  <c r="C36" i="3"/>
  <c r="C35" i="3"/>
  <c r="C34" i="3"/>
  <c r="C33" i="3"/>
  <c r="C32" i="3"/>
  <c r="C31" i="3"/>
  <c r="F42" i="1"/>
  <c r="F41" i="1"/>
  <c r="F40" i="1"/>
  <c r="F39" i="1"/>
  <c r="F38" i="1"/>
  <c r="F37" i="1"/>
  <c r="F36" i="1"/>
  <c r="F35" i="1"/>
  <c r="F34" i="1"/>
  <c r="F33" i="1"/>
  <c r="F32" i="1"/>
  <c r="F31" i="1"/>
  <c r="C42" i="1"/>
  <c r="C41" i="1"/>
  <c r="C40" i="1"/>
  <c r="C39" i="1"/>
  <c r="C38" i="1"/>
  <c r="C37" i="1"/>
  <c r="C36" i="1"/>
  <c r="C35" i="1"/>
  <c r="C34" i="1"/>
  <c r="C33" i="1"/>
  <c r="C32" i="1"/>
  <c r="C31" i="1"/>
  <c r="G19" i="6"/>
  <c r="S8" i="10" l="1"/>
  <c r="S9" i="10"/>
  <c r="S10" i="10"/>
  <c r="S11" i="10"/>
  <c r="S12" i="10"/>
  <c r="S13" i="10"/>
  <c r="S14" i="10"/>
  <c r="S15" i="10"/>
  <c r="S16" i="10"/>
  <c r="S17" i="10"/>
  <c r="S18" i="10"/>
  <c r="S7" i="10"/>
  <c r="R20" i="10"/>
  <c r="H8" i="10"/>
  <c r="H9" i="10"/>
  <c r="H10" i="10"/>
  <c r="H11" i="10"/>
  <c r="H12" i="10"/>
  <c r="H13" i="10"/>
  <c r="H14" i="10"/>
  <c r="H15" i="10"/>
  <c r="H16" i="10"/>
  <c r="H17" i="10"/>
  <c r="H18" i="10"/>
  <c r="G20" i="10"/>
  <c r="H7" i="10"/>
  <c r="H7" i="2"/>
  <c r="H8" i="2"/>
  <c r="H9" i="2"/>
  <c r="H10" i="2"/>
  <c r="H11" i="2"/>
  <c r="H12" i="2"/>
  <c r="H13" i="2"/>
  <c r="H14" i="2"/>
  <c r="H15" i="2"/>
  <c r="H16" i="2"/>
  <c r="H17" i="2"/>
  <c r="H6" i="2"/>
  <c r="H7" i="4"/>
  <c r="H8" i="4"/>
  <c r="H9" i="4"/>
  <c r="H10" i="4"/>
  <c r="H11" i="4"/>
  <c r="H12" i="4"/>
  <c r="H13" i="4"/>
  <c r="H14" i="4"/>
  <c r="H15" i="4"/>
  <c r="H16" i="4"/>
  <c r="H17" i="4"/>
  <c r="H6" i="4"/>
  <c r="H7" i="6"/>
  <c r="H8" i="6"/>
  <c r="H9" i="6"/>
  <c r="H10" i="6"/>
  <c r="H11" i="6"/>
  <c r="H12" i="6"/>
  <c r="H13" i="6"/>
  <c r="H14" i="6"/>
  <c r="H15" i="6"/>
  <c r="H16" i="6"/>
  <c r="H17" i="6"/>
  <c r="H6" i="6"/>
  <c r="G19" i="4"/>
  <c r="G19" i="2"/>
  <c r="D21" i="1" l="1"/>
  <c r="J21" i="1" s="1"/>
  <c r="D20" i="1"/>
  <c r="J20" i="1" s="1"/>
  <c r="D19" i="1"/>
  <c r="J19" i="1" s="1"/>
  <c r="D18" i="1"/>
  <c r="J18" i="1" s="1"/>
  <c r="D17" i="1"/>
  <c r="J17" i="1" s="1"/>
  <c r="D16" i="1"/>
  <c r="J16" i="1" s="1"/>
  <c r="D15" i="1"/>
  <c r="J15" i="1" s="1"/>
  <c r="D14" i="1"/>
  <c r="J14" i="1" s="1"/>
  <c r="D13" i="1"/>
  <c r="J13" i="1" s="1"/>
  <c r="D12" i="1"/>
  <c r="J12" i="1" s="1"/>
  <c r="D11" i="1"/>
  <c r="J11" i="1" s="1"/>
  <c r="D10" i="1"/>
  <c r="J10" i="1" s="1"/>
  <c r="C34" i="6"/>
  <c r="C34" i="4"/>
  <c r="B28" i="10" l="1"/>
  <c r="B29" i="10"/>
  <c r="B30" i="10"/>
  <c r="B31" i="10"/>
  <c r="B32" i="10"/>
  <c r="B33" i="10"/>
  <c r="B34" i="10"/>
  <c r="B35" i="10"/>
  <c r="B36" i="10"/>
  <c r="B37" i="10"/>
  <c r="B38" i="10"/>
  <c r="B27" i="10"/>
  <c r="M38" i="10" l="1"/>
  <c r="M37" i="10"/>
  <c r="M36" i="10"/>
  <c r="M35" i="10"/>
  <c r="M34" i="10"/>
  <c r="M33" i="10"/>
  <c r="M32" i="10"/>
  <c r="M31" i="10"/>
  <c r="M30" i="10"/>
  <c r="M29" i="10"/>
  <c r="M28" i="10"/>
  <c r="B42" i="10"/>
  <c r="Q20" i="10"/>
  <c r="P20" i="10"/>
  <c r="O20" i="10"/>
  <c r="N20" i="10"/>
  <c r="M20" i="10"/>
  <c r="F20" i="10"/>
  <c r="E20" i="10"/>
  <c r="D20" i="10"/>
  <c r="C20" i="10"/>
  <c r="B20" i="10"/>
  <c r="S20" i="10" l="1"/>
  <c r="H20" i="10"/>
  <c r="B40" i="10"/>
  <c r="M27" i="10"/>
  <c r="M42" i="10" l="1"/>
  <c r="M40" i="10"/>
  <c r="A3" i="9"/>
  <c r="E26" i="9"/>
  <c r="D26" i="9"/>
  <c r="C26" i="9"/>
  <c r="B26" i="9"/>
  <c r="I26" i="9"/>
  <c r="G26" i="9" l="1"/>
  <c r="B32" i="6"/>
  <c r="B33" i="6"/>
  <c r="B34" i="6"/>
  <c r="B27" i="4"/>
  <c r="B28" i="4"/>
  <c r="B29" i="4"/>
  <c r="B30" i="4"/>
  <c r="B32" i="4"/>
  <c r="B33" i="4"/>
  <c r="B34" i="4"/>
  <c r="B35" i="4"/>
  <c r="B36" i="4"/>
  <c r="B37" i="4"/>
  <c r="B26" i="4"/>
  <c r="B31" i="4"/>
  <c r="B26" i="6"/>
  <c r="B27" i="6"/>
  <c r="B28" i="6"/>
  <c r="B29" i="6"/>
  <c r="B30" i="6"/>
  <c r="B31" i="6"/>
  <c r="B35" i="6"/>
  <c r="B36" i="6"/>
  <c r="B37" i="6"/>
  <c r="I10" i="7"/>
  <c r="A3" i="6"/>
  <c r="A4" i="7"/>
  <c r="A3" i="4"/>
  <c r="A4" i="3"/>
  <c r="A3" i="2"/>
  <c r="A4" i="1"/>
  <c r="F85" i="3"/>
  <c r="F85" i="1"/>
  <c r="C85" i="3"/>
  <c r="C85" i="1"/>
  <c r="F19" i="2"/>
  <c r="C11" i="7"/>
  <c r="F12" i="7"/>
  <c r="C13" i="7"/>
  <c r="I14" i="7"/>
  <c r="C15" i="7"/>
  <c r="I16" i="7"/>
  <c r="C17" i="7"/>
  <c r="L18" i="7"/>
  <c r="C19" i="7"/>
  <c r="F20" i="7"/>
  <c r="C21" i="7"/>
  <c r="B19" i="6"/>
  <c r="C19" i="6"/>
  <c r="D19" i="6"/>
  <c r="E19" i="6"/>
  <c r="F19" i="6"/>
  <c r="I10" i="3"/>
  <c r="L11" i="3"/>
  <c r="F12" i="3"/>
  <c r="C13" i="3"/>
  <c r="C14" i="3"/>
  <c r="F57" i="3"/>
  <c r="C58" i="3"/>
  <c r="F17" i="3"/>
  <c r="L18" i="3"/>
  <c r="F19" i="3"/>
  <c r="F20" i="3"/>
  <c r="L21" i="3"/>
  <c r="B19" i="4"/>
  <c r="C19" i="4"/>
  <c r="D19" i="4"/>
  <c r="E19" i="4"/>
  <c r="F19" i="4"/>
  <c r="J72" i="3"/>
  <c r="F10" i="1"/>
  <c r="C11" i="1"/>
  <c r="I12" i="1"/>
  <c r="C13" i="1"/>
  <c r="C56" i="1"/>
  <c r="C15" i="1"/>
  <c r="C58" i="1"/>
  <c r="C17" i="1"/>
  <c r="C18" i="1"/>
  <c r="F61" i="1"/>
  <c r="F62" i="1"/>
  <c r="C21" i="1"/>
  <c r="B19" i="2"/>
  <c r="C19" i="2"/>
  <c r="D19" i="2"/>
  <c r="E19" i="2"/>
  <c r="G24" i="1"/>
  <c r="C54" i="7"/>
  <c r="C20" i="7"/>
  <c r="C10" i="7"/>
  <c r="C52" i="7"/>
  <c r="F17" i="1"/>
  <c r="F20" i="1"/>
  <c r="G65" i="1" l="1"/>
  <c r="G21" i="6"/>
  <c r="C44" i="7"/>
  <c r="J86" i="1"/>
  <c r="F85" i="7"/>
  <c r="C44" i="1"/>
  <c r="I85" i="7"/>
  <c r="C85" i="7"/>
  <c r="F44" i="1"/>
  <c r="D42" i="7"/>
  <c r="D21" i="7"/>
  <c r="J21" i="7" s="1"/>
  <c r="D63" i="7"/>
  <c r="D62" i="3"/>
  <c r="D41" i="3"/>
  <c r="D20" i="3"/>
  <c r="J20" i="3" s="1"/>
  <c r="D62" i="7"/>
  <c r="D41" i="7"/>
  <c r="D20" i="7"/>
  <c r="J20" i="7" s="1"/>
  <c r="D34" i="7"/>
  <c r="D13" i="7"/>
  <c r="J13" i="7" s="1"/>
  <c r="D55" i="7"/>
  <c r="D57" i="3"/>
  <c r="D36" i="3"/>
  <c r="D15" i="3"/>
  <c r="J15" i="3" s="1"/>
  <c r="D61" i="3"/>
  <c r="D40" i="3"/>
  <c r="D19" i="3"/>
  <c r="J19" i="3" s="1"/>
  <c r="D56" i="3"/>
  <c r="D35" i="3"/>
  <c r="D14" i="3"/>
  <c r="J14" i="3" s="1"/>
  <c r="D60" i="7"/>
  <c r="D39" i="7"/>
  <c r="D18" i="7"/>
  <c r="J18" i="7" s="1"/>
  <c r="D52" i="7"/>
  <c r="D31" i="7"/>
  <c r="D10" i="7"/>
  <c r="J10" i="7" s="1"/>
  <c r="D53" i="3"/>
  <c r="D32" i="3"/>
  <c r="D11" i="3"/>
  <c r="J11" i="3" s="1"/>
  <c r="D61" i="7"/>
  <c r="D40" i="7"/>
  <c r="D19" i="7"/>
  <c r="J19" i="7" s="1"/>
  <c r="D54" i="7"/>
  <c r="D33" i="7"/>
  <c r="D12" i="7"/>
  <c r="J12" i="7" s="1"/>
  <c r="D10" i="3"/>
  <c r="J10" i="3" s="1"/>
  <c r="D52" i="3"/>
  <c r="D31" i="3"/>
  <c r="D18" i="3"/>
  <c r="J18" i="3" s="1"/>
  <c r="D60" i="3"/>
  <c r="D39" i="3"/>
  <c r="D13" i="3"/>
  <c r="J13" i="3" s="1"/>
  <c r="D34" i="3"/>
  <c r="D55" i="3"/>
  <c r="D59" i="7"/>
  <c r="D38" i="7"/>
  <c r="D17" i="7"/>
  <c r="J17" i="7" s="1"/>
  <c r="D56" i="7"/>
  <c r="D35" i="7"/>
  <c r="D14" i="7"/>
  <c r="J14" i="7" s="1"/>
  <c r="D58" i="3"/>
  <c r="D37" i="3"/>
  <c r="D16" i="3"/>
  <c r="J16" i="3" s="1"/>
  <c r="D57" i="7"/>
  <c r="D36" i="7"/>
  <c r="D15" i="7"/>
  <c r="J15" i="7" s="1"/>
  <c r="D53" i="7"/>
  <c r="D32" i="7"/>
  <c r="D11" i="7"/>
  <c r="J11" i="7" s="1"/>
  <c r="D21" i="3"/>
  <c r="J21" i="3" s="1"/>
  <c r="D42" i="3"/>
  <c r="D63" i="3"/>
  <c r="D17" i="3"/>
  <c r="J17" i="3" s="1"/>
  <c r="D59" i="3"/>
  <c r="D38" i="3"/>
  <c r="D54" i="3"/>
  <c r="D33" i="3"/>
  <c r="D12" i="3"/>
  <c r="J12" i="3" s="1"/>
  <c r="D58" i="7"/>
  <c r="D37" i="7"/>
  <c r="D16" i="7"/>
  <c r="J16" i="7" s="1"/>
  <c r="L10" i="7"/>
  <c r="G23" i="1"/>
  <c r="J85" i="1"/>
  <c r="F59" i="3"/>
  <c r="L13" i="3"/>
  <c r="C55" i="3"/>
  <c r="F60" i="3"/>
  <c r="M24" i="1"/>
  <c r="G62" i="3"/>
  <c r="G66" i="1"/>
  <c r="D86" i="1"/>
  <c r="F44" i="3"/>
  <c r="C44" i="3"/>
  <c r="F53" i="7"/>
  <c r="F19" i="1"/>
  <c r="C57" i="1"/>
  <c r="C53" i="1"/>
  <c r="D85" i="1"/>
  <c r="G86" i="1"/>
  <c r="G44" i="1"/>
  <c r="M23" i="1"/>
  <c r="G24" i="3"/>
  <c r="G66" i="7"/>
  <c r="G45" i="1"/>
  <c r="G85" i="1"/>
  <c r="F18" i="1"/>
  <c r="L13" i="7"/>
  <c r="F10" i="7"/>
  <c r="F52" i="7"/>
  <c r="L19" i="1"/>
  <c r="C59" i="1"/>
  <c r="I19" i="1"/>
  <c r="C61" i="1"/>
  <c r="C19" i="1"/>
  <c r="L14" i="7"/>
  <c r="I14" i="3"/>
  <c r="I19" i="3"/>
  <c r="I13" i="3"/>
  <c r="F52" i="3"/>
  <c r="C12" i="1"/>
  <c r="L15" i="1"/>
  <c r="C62" i="1"/>
  <c r="F59" i="1"/>
  <c r="I15" i="1"/>
  <c r="F12" i="1"/>
  <c r="L17" i="1"/>
  <c r="I17" i="1"/>
  <c r="F15" i="1"/>
  <c r="C20" i="1"/>
  <c r="B41" i="4"/>
  <c r="J23" i="1"/>
  <c r="D66" i="1"/>
  <c r="D45" i="1"/>
  <c r="J24" i="1"/>
  <c r="B41" i="6"/>
  <c r="D23" i="1"/>
  <c r="D24" i="1"/>
  <c r="D44" i="1"/>
  <c r="D65" i="1"/>
  <c r="B39" i="4"/>
  <c r="B39" i="6"/>
  <c r="F58" i="7"/>
  <c r="F14" i="7"/>
  <c r="C15" i="3"/>
  <c r="F16" i="7"/>
  <c r="F60" i="7"/>
  <c r="C62" i="7"/>
  <c r="I18" i="7"/>
  <c r="F57" i="7"/>
  <c r="C18" i="7"/>
  <c r="C60" i="7"/>
  <c r="F18" i="7"/>
  <c r="L16" i="7"/>
  <c r="C16" i="7"/>
  <c r="C58" i="7"/>
  <c r="C56" i="7"/>
  <c r="C53" i="3"/>
  <c r="C54" i="3"/>
  <c r="C10" i="3"/>
  <c r="C52" i="3"/>
  <c r="L17" i="3"/>
  <c r="C17" i="3"/>
  <c r="I21" i="1"/>
  <c r="L21" i="1"/>
  <c r="F21" i="1"/>
  <c r="F60" i="1"/>
  <c r="F63" i="1"/>
  <c r="C63" i="1"/>
  <c r="L16" i="1"/>
  <c r="F57" i="1"/>
  <c r="I16" i="1"/>
  <c r="F56" i="1"/>
  <c r="L12" i="1"/>
  <c r="L13" i="1"/>
  <c r="C62" i="3"/>
  <c r="L15" i="3"/>
  <c r="C57" i="3"/>
  <c r="F15" i="3"/>
  <c r="I17" i="3"/>
  <c r="I15" i="3"/>
  <c r="F63" i="3"/>
  <c r="I21" i="3"/>
  <c r="L10" i="3"/>
  <c r="F10" i="3"/>
  <c r="I20" i="1"/>
  <c r="I18" i="1"/>
  <c r="L18" i="1"/>
  <c r="C16" i="1"/>
  <c r="L14" i="1"/>
  <c r="C14" i="1"/>
  <c r="F13" i="1"/>
  <c r="I13" i="1"/>
  <c r="F11" i="1"/>
  <c r="F53" i="1"/>
  <c r="F55" i="1"/>
  <c r="L11" i="1"/>
  <c r="I11" i="1"/>
  <c r="C55" i="1"/>
  <c r="H19" i="2"/>
  <c r="F54" i="7"/>
  <c r="L20" i="7"/>
  <c r="L17" i="7"/>
  <c r="L19" i="7"/>
  <c r="I20" i="7"/>
  <c r="C12" i="7"/>
  <c r="F56" i="7"/>
  <c r="F44" i="7"/>
  <c r="L12" i="7"/>
  <c r="F62" i="7"/>
  <c r="C61" i="7"/>
  <c r="I12" i="7"/>
  <c r="C59" i="7"/>
  <c r="C55" i="7"/>
  <c r="F19" i="7"/>
  <c r="C14" i="7"/>
  <c r="I85" i="3"/>
  <c r="H19" i="4"/>
  <c r="C61" i="3"/>
  <c r="F11" i="3"/>
  <c r="I11" i="3"/>
  <c r="F21" i="3"/>
  <c r="L19" i="3"/>
  <c r="F55" i="3"/>
  <c r="C63" i="3"/>
  <c r="F13" i="3"/>
  <c r="C21" i="3"/>
  <c r="C11" i="3"/>
  <c r="C19" i="3"/>
  <c r="F53" i="3"/>
  <c r="I85" i="1"/>
  <c r="L20" i="1"/>
  <c r="C54" i="1"/>
  <c r="F54" i="1"/>
  <c r="I14" i="1"/>
  <c r="F14" i="1"/>
  <c r="F58" i="1"/>
  <c r="C60" i="1"/>
  <c r="F16" i="1"/>
  <c r="L10" i="1"/>
  <c r="C52" i="1"/>
  <c r="I10" i="1"/>
  <c r="F52" i="1"/>
  <c r="C10" i="1"/>
  <c r="F62" i="3"/>
  <c r="I20" i="3"/>
  <c r="F54" i="3"/>
  <c r="C12" i="3"/>
  <c r="C16" i="3"/>
  <c r="L14" i="3"/>
  <c r="I12" i="3"/>
  <c r="F56" i="3"/>
  <c r="C56" i="3"/>
  <c r="F58" i="3"/>
  <c r="L12" i="3"/>
  <c r="F61" i="3"/>
  <c r="C59" i="3"/>
  <c r="F16" i="3"/>
  <c r="I16" i="3"/>
  <c r="F18" i="3"/>
  <c r="C20" i="3"/>
  <c r="L20" i="3"/>
  <c r="C18" i="3"/>
  <c r="L16" i="3"/>
  <c r="F14" i="3"/>
  <c r="I18" i="3"/>
  <c r="C60" i="3"/>
  <c r="H19" i="6"/>
  <c r="I19" i="7"/>
  <c r="L15" i="7"/>
  <c r="F15" i="7"/>
  <c r="F17" i="7"/>
  <c r="F63" i="7"/>
  <c r="L11" i="7"/>
  <c r="I15" i="7"/>
  <c r="I17" i="7"/>
  <c r="I13" i="7"/>
  <c r="C57" i="7"/>
  <c r="C53" i="7"/>
  <c r="I21" i="7"/>
  <c r="C63" i="7"/>
  <c r="F61" i="7"/>
  <c r="I11" i="7"/>
  <c r="F11" i="7"/>
  <c r="F13" i="7"/>
  <c r="F59" i="7"/>
  <c r="F55" i="7"/>
  <c r="F21" i="7"/>
  <c r="L21" i="7"/>
  <c r="M23" i="7" l="1"/>
  <c r="J85" i="3"/>
  <c r="D85" i="7"/>
  <c r="J85" i="7"/>
  <c r="G65" i="3"/>
  <c r="D85" i="3"/>
  <c r="G86" i="3"/>
  <c r="G66" i="3"/>
  <c r="J86" i="3"/>
  <c r="G44" i="3"/>
  <c r="M24" i="7"/>
  <c r="G45" i="3"/>
  <c r="G85" i="3"/>
  <c r="D86" i="7"/>
  <c r="G23" i="7"/>
  <c r="J86" i="7"/>
  <c r="D86" i="3"/>
  <c r="G86" i="7"/>
  <c r="G85" i="7"/>
  <c r="G65" i="7"/>
  <c r="G24" i="7"/>
  <c r="D45" i="3"/>
  <c r="M24" i="3"/>
  <c r="M23" i="3"/>
  <c r="G23" i="3"/>
  <c r="G44" i="7"/>
  <c r="G45" i="7"/>
  <c r="D65" i="3"/>
  <c r="D24" i="3"/>
  <c r="D44" i="7"/>
  <c r="J24" i="3"/>
  <c r="D66" i="7"/>
  <c r="D65" i="7"/>
  <c r="D45" i="7"/>
  <c r="D23" i="7"/>
  <c r="D24" i="7"/>
  <c r="J23" i="3"/>
  <c r="J24" i="7"/>
  <c r="J23" i="7"/>
  <c r="D44" i="3"/>
  <c r="D66" i="3"/>
  <c r="D23" i="3"/>
  <c r="F23" i="3"/>
  <c r="F65" i="7"/>
  <c r="I23" i="7"/>
  <c r="C23" i="7"/>
  <c r="C65" i="1"/>
  <c r="F23" i="1"/>
  <c r="C65" i="3"/>
  <c r="L23" i="3"/>
  <c r="C23" i="1"/>
  <c r="I23" i="1"/>
  <c r="L23" i="1"/>
  <c r="C65" i="7"/>
  <c r="I23" i="3"/>
  <c r="F65" i="1"/>
  <c r="C23" i="3"/>
  <c r="F65" i="3"/>
  <c r="L23" i="7"/>
  <c r="F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Nicole Dolan</author>
  </authors>
  <commentList>
    <comment ref="H35" authorId="0" shapeId="0" xr:uid="{DA9248CE-5FAD-42C7-81AB-FB26D87274A2}">
      <text>
        <r>
          <rPr>
            <b/>
            <sz val="9"/>
            <color indexed="81"/>
            <rFont val="Tahoma"/>
            <family val="2"/>
          </rPr>
          <t>Nicole Dolan:</t>
        </r>
        <r>
          <rPr>
            <sz val="9"/>
            <color indexed="81"/>
            <rFont val="Tahoma"/>
            <family val="2"/>
          </rPr>
          <t xml:space="preserve">
https://www.oregon.gov/pers/emp/pages/partial-year.aspx</t>
        </r>
      </text>
    </comment>
    <comment ref="H36" authorId="0" shapeId="0" xr:uid="{87826928-F1EA-45AB-95B8-A756987CC47A}">
      <text>
        <r>
          <rPr>
            <b/>
            <sz val="9"/>
            <color indexed="81"/>
            <rFont val="Tahoma"/>
            <family val="2"/>
          </rPr>
          <t>Nicole Dolan:</t>
        </r>
        <r>
          <rPr>
            <sz val="9"/>
            <color indexed="81"/>
            <rFont val="Tahoma"/>
            <family val="2"/>
          </rPr>
          <t xml:space="preserve">
https://www.oregon.gov/pers/emp/pages/partial-year.aspx</t>
        </r>
      </text>
    </comment>
    <comment ref="H37" authorId="0" shapeId="0" xr:uid="{5D061832-8BD5-4710-9D40-85348DC24FDC}">
      <text>
        <r>
          <rPr>
            <b/>
            <sz val="9"/>
            <color indexed="81"/>
            <rFont val="Tahoma"/>
            <family val="2"/>
          </rPr>
          <t>Nicole Dolan:</t>
        </r>
        <r>
          <rPr>
            <sz val="9"/>
            <color indexed="81"/>
            <rFont val="Tahoma"/>
            <family val="2"/>
          </rPr>
          <t xml:space="preserve">
IRS employee compensation limit for calculating contributions
</t>
        </r>
      </text>
    </comment>
    <comment ref="H38" authorId="0" shapeId="0" xr:uid="{D9B03EE0-41B9-4ADB-B122-C825EBB73528}">
      <text>
        <r>
          <rPr>
            <b/>
            <sz val="9"/>
            <color indexed="81"/>
            <rFont val="Tahoma"/>
            <family val="2"/>
          </rPr>
          <t>Nicole Dolan:</t>
        </r>
        <r>
          <rPr>
            <sz val="9"/>
            <color indexed="81"/>
            <rFont val="Tahoma"/>
            <family val="2"/>
          </rPr>
          <t xml:space="preserve">
IRS employee compensation limit for calculating contributions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Lewis, Jan</author>
  </authors>
  <commentList>
    <comment ref="B5" authorId="0" shapeId="0" xr:uid="{A6B69C8B-3AAA-42C6-B1C8-267CE2F6B2F2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Blended rate of PERS Tiers 1/2 and ORP Tiers 1/2</t>
        </r>
      </text>
    </comment>
    <comment ref="E5" authorId="0" shapeId="0" xr:uid="{33D42620-770B-4840-BC9F-6B12C732EDE3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F5" authorId="0" shapeId="0" xr:uid="{D44B340D-2CBE-4A29-8FB6-0EAA9F94BEA5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Lewis, Jan</author>
  </authors>
  <commentList>
    <comment ref="B5" authorId="0" shapeId="0" xr:uid="{D65CE2EB-BF48-4130-A460-A1DAB1BB3B97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Blended rate of PERS Tier 3 (OPSRP) and ORP Tiers 3/4</t>
        </r>
      </text>
    </comment>
    <comment ref="E5" authorId="0" shapeId="0" xr:uid="{A8C45B42-3846-4A78-A08F-45BBA091F1CE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F5" authorId="0" shapeId="0" xr:uid="{FDF07F39-DE34-429B-B828-E9AE108F2C67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Lewis, Jan</author>
  </authors>
  <commentList>
    <comment ref="B5" authorId="0" shapeId="0" xr:uid="{E0D14A5F-184C-47C8-A230-BFA8EC42E5DB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Blended rate of all PERS/ORP tiers</t>
        </r>
      </text>
    </comment>
    <comment ref="E5" authorId="0" shapeId="0" xr:uid="{727CFD7B-2522-4AB8-B76D-17DFC427794C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F5" authorId="0" shapeId="0" xr:uid="{C7EA279C-98A9-4385-AEA5-73FD3F22CF09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Lewis, Jan</author>
  </authors>
  <commentList>
    <comment ref="D12" authorId="0" shapeId="0" xr:uid="{BBFA8F87-45B1-49A5-AB14-541E2DCC7951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E12" authorId="0" shapeId="0" xr:uid="{17816B28-FBFC-4949-A2C3-ABB75AEF2D88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Lewis, Jan</author>
  </authors>
  <commentList>
    <comment ref="E6" authorId="0" shapeId="0" xr:uid="{9523A1E5-2725-4C80-AE2F-6CFA807C600B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F6" authorId="0" shapeId="0" xr:uid="{ABCF16EC-459F-4A95-9E95-C43758DB64F3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  <comment ref="P6" authorId="0" shapeId="0" xr:uid="{F3F5E455-4BEE-41F6-9D21-9862A996B29B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8/1/24, rate changed from 0.10% to 0.05%</t>
        </r>
      </text>
    </comment>
    <comment ref="Q6" authorId="0" shapeId="0" xr:uid="{4CCBD724-C188-4306-924F-88C0B3B415FD}">
      <text>
        <r>
          <rPr>
            <b/>
            <sz val="9"/>
            <color indexed="81"/>
            <rFont val="Tahoma"/>
            <charset val="1"/>
          </rPr>
          <t>Lewis, Jan:</t>
        </r>
        <r>
          <rPr>
            <sz val="9"/>
            <color indexed="81"/>
            <rFont val="Tahoma"/>
            <charset val="1"/>
          </rPr>
          <t xml:space="preserve">
Effective 8/1/24 rate changed from 0.310% to 0.18%</t>
        </r>
      </text>
    </comment>
  </commentList>
</comments>
</file>

<file path=xl/sharedStrings.xml><?xml version="1.0" encoding="utf-8"?>
<sst xmlns="http://schemas.openxmlformats.org/spreadsheetml/2006/main" count="682" uniqueCount="136">
  <si>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</si>
  <si>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</si>
  <si>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</si>
  <si>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</si>
  <si>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</si>
  <si>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</si>
  <si>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</si>
  <si>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</si>
  <si>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</si>
  <si>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</si>
  <si>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</si>
  <si>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</si>
  <si>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%</t>
  </si>
  <si>
    <t>$</t>
  </si>
  <si>
    <t>Average</t>
  </si>
  <si>
    <t>Annual Total</t>
  </si>
  <si>
    <t>CB,CE</t>
  </si>
  <si>
    <t>(over .5 FTE)</t>
  </si>
  <si>
    <t>(under .5 FTE)</t>
  </si>
  <si>
    <t>Office of Budget and Fiscal Planning</t>
  </si>
  <si>
    <t>UA,UB,UE,UF</t>
  </si>
  <si>
    <t>Account 101xx</t>
  </si>
  <si>
    <t>UC,UD,UG,UH</t>
  </si>
  <si>
    <t>UV,UW</t>
  </si>
  <si>
    <t>Account 102xx</t>
  </si>
  <si>
    <t>Account 103xx</t>
  </si>
  <si>
    <t>TS</t>
  </si>
  <si>
    <t>Account 104xx</t>
  </si>
  <si>
    <t>XA</t>
  </si>
  <si>
    <t>Account 105xx</t>
  </si>
  <si>
    <t>XB</t>
  </si>
  <si>
    <t>Account 106xx</t>
  </si>
  <si>
    <t>Unclassified</t>
  </si>
  <si>
    <t>Classified</t>
  </si>
  <si>
    <t>1040 Appointments</t>
  </si>
  <si>
    <t>over .5 FTE</t>
  </si>
  <si>
    <t>under .5 FTE</t>
  </si>
  <si>
    <t>Students and Temporary</t>
  </si>
  <si>
    <t>CA,CD</t>
  </si>
  <si>
    <t>least .40 annual FTE.</t>
  </si>
  <si>
    <t xml:space="preserve">PERS eligible employees are 12-month employees who work at least .30 annual FTE and 9-month employees who work at </t>
  </si>
  <si>
    <t>Medicare</t>
  </si>
  <si>
    <t>Unemp</t>
  </si>
  <si>
    <t>SAIF</t>
  </si>
  <si>
    <t>Total</t>
  </si>
  <si>
    <t>Ave</t>
  </si>
  <si>
    <t>Workers</t>
  </si>
  <si>
    <t>PEBB</t>
  </si>
  <si>
    <t>Comp</t>
  </si>
  <si>
    <t>PERS Estimate</t>
  </si>
  <si>
    <t>Other Payroll Expense - For Employees Hired Before August 29, 2003</t>
  </si>
  <si>
    <t>For Hires Before August 29, 2003</t>
  </si>
  <si>
    <t>For Hires On or After August 29, 2003</t>
  </si>
  <si>
    <t>Other Payroll Expense - For Employees Hired On or After August 29, 2003</t>
  </si>
  <si>
    <t>These tables will be updated as new information becomes available.</t>
  </si>
  <si>
    <t>Other Payroll Expense - OSU Blended Rate</t>
  </si>
  <si>
    <t>August 29, 2003, one for those hired on or after August 29, 2003 and one which shows a</t>
  </si>
  <si>
    <t>blended rate for the university as a whole.</t>
  </si>
  <si>
    <r>
      <t>SS Tax</t>
    </r>
    <r>
      <rPr>
        <b/>
        <vertAlign val="superscript"/>
        <sz val="10"/>
        <rFont val="Arial"/>
        <family val="2"/>
      </rPr>
      <t>1</t>
    </r>
  </si>
  <si>
    <r>
      <t>Account 105xx</t>
    </r>
    <r>
      <rPr>
        <b/>
        <vertAlign val="superscript"/>
        <sz val="10"/>
        <rFont val="Arial"/>
        <family val="2"/>
      </rPr>
      <t>1</t>
    </r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</si>
  <si>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Students - XA - Account 105xx</t>
    </r>
    <r>
      <rPr>
        <sz val="10"/>
        <rFont val="Arial"/>
        <family val="2"/>
      </rPr>
      <t>:  System students are exempt from Social Security/Medicare taxes and participation in the</t>
    </r>
  </si>
  <si>
    <t xml:space="preserve">      PERS pension programs.  Non-system students are subject to Social Security/Medicare taxes and if they meet the</t>
  </si>
  <si>
    <r>
      <t>Account 104xx</t>
    </r>
    <r>
      <rPr>
        <b/>
        <vertAlign val="superscript"/>
        <sz val="10"/>
        <rFont val="Arial"/>
        <family val="2"/>
      </rPr>
      <t>2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</si>
  <si>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Temporary - TS - Account 104xx</t>
    </r>
    <r>
      <rPr>
        <sz val="10"/>
        <rFont val="Arial"/>
        <family val="2"/>
      </rPr>
      <t>:  Temporary employees are eligible to participate in the PERS pension program if they</t>
    </r>
  </si>
  <si>
    <t xml:space="preserve">      to meet the 6-month wait time if they are already PERS members.</t>
  </si>
  <si>
    <t xml:space="preserve">      are in a PERS elilgible position (completes 6-month wait time and works 600 hours in a calendar year).  They do not need</t>
  </si>
  <si>
    <t xml:space="preserve">      year), they become members and contributions begin.  In that case use the unclassified section to determine OPE costs.</t>
  </si>
  <si>
    <r>
      <t xml:space="preserve">XA </t>
    </r>
    <r>
      <rPr>
        <b/>
        <vertAlign val="superscript"/>
        <sz val="10"/>
        <rFont val="Arial"/>
        <family val="2"/>
      </rPr>
      <t>1</t>
    </r>
  </si>
  <si>
    <r>
      <t>TS</t>
    </r>
    <r>
      <rPr>
        <b/>
        <vertAlign val="superscript"/>
        <sz val="10"/>
        <rFont val="Arial"/>
        <family val="2"/>
      </rPr>
      <t xml:space="preserve"> 2</t>
    </r>
  </si>
  <si>
    <t xml:space="preserve">      requirements for participation in the PERS pension program (completes 6-month wait time and works 600 hours in the calendar</t>
  </si>
  <si>
    <t>NOTE:</t>
  </si>
  <si>
    <t>Post Doc Fellows, Graduate Fellows (Position Number begins with C9) - No OPE</t>
  </si>
  <si>
    <t>Actual Retirement Rates:</t>
  </si>
  <si>
    <t>PERS - Tier1 / Tier2</t>
  </si>
  <si>
    <t>PERS - Tier3</t>
  </si>
  <si>
    <t>ORP - Tier1 / Tier2</t>
  </si>
  <si>
    <t>ORP - Tier3</t>
  </si>
  <si>
    <t>8% plus up to 4% match of 403(b)</t>
  </si>
  <si>
    <r>
      <t xml:space="preserve">ORP - Tier4 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</si>
  <si>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New employees who are hired after July 1, 2014 and who choose ORP, will be Tier 4.  </t>
    </r>
  </si>
  <si>
    <t xml:space="preserve">  Exceptions would be employees who were previously in the retirement system. Please</t>
  </si>
  <si>
    <t xml:space="preserve">  contact Employee Benefits with questions.</t>
  </si>
  <si>
    <t>OPE is made of a flat dollar rate amount and a percentage amount. PEBB is charged at</t>
  </si>
  <si>
    <t>at the flate rate while retirement, FICA, Medicare, Unemployment and SAIF are calculated</t>
  </si>
  <si>
    <t>based on a percentage.  For actual numbers, see the Detail Tabs.</t>
  </si>
  <si>
    <r>
      <rPr>
        <b/>
        <u/>
        <sz val="10"/>
        <rFont val="Arial"/>
        <family val="2"/>
      </rPr>
      <t>Note</t>
    </r>
    <r>
      <rPr>
        <sz val="10"/>
        <rFont val="Arial"/>
        <family val="2"/>
      </rPr>
      <t xml:space="preserve"> that there are three summary and detail tabs - one for those employees hired before</t>
    </r>
  </si>
  <si>
    <t xml:space="preserve">See Instructions Tab for </t>
  </si>
  <si>
    <t>links to information</t>
  </si>
  <si>
    <t>regarding Graduate</t>
  </si>
  <si>
    <t xml:space="preserve">Assistant and Post </t>
  </si>
  <si>
    <t>Doc insurance costs.</t>
  </si>
  <si>
    <t>Insurance information for Graduate Assistants</t>
  </si>
  <si>
    <t xml:space="preserve">Insurance information for Post Docs </t>
  </si>
  <si>
    <t>https://hr.oregonstate.edu/graduate-student-insurance-plans</t>
  </si>
  <si>
    <t>PERS</t>
  </si>
  <si>
    <t>POB</t>
  </si>
  <si>
    <t>TOTAL</t>
  </si>
  <si>
    <t>Tier 1 &amp; 2</t>
  </si>
  <si>
    <t>OPSRP Tier 3</t>
  </si>
  <si>
    <t>This applies to Post Doc Scholars employed on or after January 1, 2018 and have completed 600 hous of employment</t>
  </si>
  <si>
    <t xml:space="preserve">Retirement: </t>
  </si>
  <si>
    <t xml:space="preserve">Post doc scholars can elect to contribute 0% - 4% into a 403B, OSU will match up to 4%.  </t>
  </si>
  <si>
    <r>
      <t xml:space="preserve">To determine the rate the post doc scholar has elected, please contact: </t>
    </r>
    <r>
      <rPr>
        <b/>
        <sz val="10"/>
        <color theme="4"/>
        <rFont val="Arial"/>
        <family val="2"/>
      </rPr>
      <t>retirement@oregonstate.edu</t>
    </r>
  </si>
  <si>
    <t>Healthcare</t>
  </si>
  <si>
    <t>Clinical Fellows - OPE is same as graduate students</t>
  </si>
  <si>
    <t xml:space="preserve">Salary Cap on Contributions: </t>
  </si>
  <si>
    <t>contributions cease for that year (calendar year based)</t>
  </si>
  <si>
    <t>POLICE &amp; FIRE - TIER 1 &amp; 2</t>
  </si>
  <si>
    <t>POLICE &amp; FIRE - OPSRP</t>
  </si>
  <si>
    <t>Max Limit</t>
  </si>
  <si>
    <t>OPFMLA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</si>
  <si>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Maximum PERS limit is $225,533; Maximum ORP limit is $330,000</t>
    </r>
  </si>
  <si>
    <t>*3% estimated increase 3/1/2025</t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</si>
  <si>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Maximum social security wages for </t>
    </r>
    <r>
      <rPr>
        <b/>
        <i/>
        <sz val="10"/>
        <rFont val="Arial"/>
        <family val="2"/>
      </rPr>
      <t>calendar year</t>
    </r>
    <r>
      <rPr>
        <sz val="10"/>
        <rFont val="Arial"/>
        <family val="2"/>
      </rPr>
      <t xml:space="preserve"> 2024 - $168,600</t>
    </r>
  </si>
  <si>
    <t>https://studenthealth.oregonstate.edu/domestic-student-insurance-plan/postdoctoral-scholar-and-clinical-fellows-insurance-plan</t>
  </si>
  <si>
    <r>
      <t xml:space="preserve">Please contact Budget and Resource Planning for assistance on any </t>
    </r>
    <r>
      <rPr>
        <b/>
        <sz val="10"/>
        <rFont val="Arial"/>
        <family val="2"/>
      </rPr>
      <t>non</t>
    </r>
    <r>
      <rPr>
        <sz val="10"/>
        <rFont val="Arial"/>
        <family val="2"/>
      </rPr>
      <t xml:space="preserve"> Research OPE questions.</t>
    </r>
  </si>
  <si>
    <t>https://fa.oregonstate.edu/contact</t>
  </si>
  <si>
    <r>
      <rPr>
        <b/>
        <u/>
        <sz val="10"/>
        <rFont val="Arial"/>
        <family val="2"/>
      </rPr>
      <t>For ORP</t>
    </r>
    <r>
      <rPr>
        <sz val="10"/>
        <rFont val="Arial"/>
        <family val="2"/>
      </rPr>
      <t xml:space="preserve"> - Percentage based on the first $345,000 of annual salary, after that </t>
    </r>
  </si>
  <si>
    <r>
      <rPr>
        <b/>
        <u/>
        <sz val="10"/>
        <rFont val="Arial"/>
        <family val="2"/>
      </rPr>
      <t>For PERS</t>
    </r>
    <r>
      <rPr>
        <sz val="10"/>
        <rFont val="Arial"/>
        <family val="2"/>
      </rPr>
      <t xml:space="preserve"> - Percentage based on the first $232,976 of annual salary, after that</t>
    </r>
  </si>
  <si>
    <t xml:space="preserve">*Total Employer and ORP Employer Match Contributions may not exceed $69,000 in </t>
  </si>
  <si>
    <t>the 2024 plan year (calendar year based)</t>
  </si>
  <si>
    <r>
      <t>PEBB, when applicable</t>
    </r>
    <r>
      <rPr>
        <b/>
        <vertAlign val="superscript"/>
        <sz val="10"/>
        <rFont val="Arial"/>
        <family val="2"/>
      </rPr>
      <t>1</t>
    </r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</si>
  <si>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Some but not all retirees are eligible for healthcare.</t>
    </r>
  </si>
  <si>
    <t>*3% estimated increase 3/1/2026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</si>
  <si>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Maximum PERS limit is $232,976; Maximum ORP limit is $350,000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</si>
  <si>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Maximum social security wages for </t>
    </r>
    <r>
      <rPr>
        <b/>
        <i/>
        <sz val="10"/>
        <rFont val="Arial"/>
        <family val="2"/>
      </rPr>
      <t>calendar year</t>
    </r>
    <r>
      <rPr>
        <sz val="10"/>
        <rFont val="Arial"/>
        <family val="2"/>
      </rPr>
      <t xml:space="preserve"> 2025 - $176,100</t>
    </r>
  </si>
  <si>
    <t>Assume 3% increase 3/1/25</t>
  </si>
  <si>
    <t>*3% estimated increase 10/1/2025</t>
  </si>
  <si>
    <t xml:space="preserve">2025-27 PERS rates: </t>
  </si>
  <si>
    <t>Other Payroll Expense</t>
  </si>
  <si>
    <r>
      <t xml:space="preserve">Fiscal Year 2026 - </t>
    </r>
    <r>
      <rPr>
        <b/>
        <sz val="10"/>
        <color rgb="FFCC3399"/>
        <rFont val="Arial"/>
        <family val="2"/>
      </rPr>
      <t>ESTIMATES</t>
    </r>
  </si>
  <si>
    <t>OSU Police &amp; Fire OPE Rate</t>
  </si>
  <si>
    <t>OSU Post Doc Scholars OPE Rate</t>
  </si>
  <si>
    <t>OSU Blended OPE Rate</t>
  </si>
  <si>
    <t>Budget and Resource Planning</t>
  </si>
  <si>
    <t>Updated November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</si>
</sst>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_);_(&quot;$&quot;* \(#,##0.00\);_(&quot;$&quot;* &quot;-&quot;_);_(@_)"/>
    <numFmt numFmtId="166" formatCode="_(* #,##0.00_);_(* \(#,##0.00\);_(* &quot;-&quot;_);_(@_)"/>
    <numFmt numFmtId="167" formatCode="_(* #,##0.000_);_(* \(#,##0.000\);_(* &quot;-&quot;??_);_(@_)"/>
    <numFmt numFmtId="168" formatCode="0.000%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11"/>
      <color rgb="FFFF339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rgb="FFCC3399"/>
      <name val="Arial"/>
      <family val="2"/>
    </font>
    <font>
      <b/>
      <sz val="10"/>
      <color rgb="FFCC3399"/>
      <name val="Arial"/>
      <family val="2"/>
    </font>
    <font>
      <b/>
      <sz val="11"/>
      <color rgb="FFCC3399"/>
      <name val="Arial"/>
      <family val="2"/>
    </font>
    <font>
      <b/>
      <sz val="12"/>
      <name val="Calibri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F37321"/>
      </left>
      <right/>
      <top style="medium">
        <color rgb="FFF37321"/>
      </top>
      <bottom/>
      <diagonal/>
    </border>
    <border>
      <left/>
      <right/>
      <top style="medium">
        <color rgb="FFF37321"/>
      </top>
      <bottom/>
      <diagonal/>
    </border>
    <border>
      <left/>
      <right style="medium">
        <color rgb="FFF37321"/>
      </right>
      <top style="medium">
        <color rgb="FFF37321"/>
      </top>
      <bottom/>
      <diagonal/>
    </border>
    <border>
      <left style="medium">
        <color rgb="FFF37321"/>
      </left>
      <right/>
      <top/>
      <bottom/>
      <diagonal/>
    </border>
    <border>
      <left/>
      <right style="medium">
        <color rgb="FFF37321"/>
      </right>
      <top/>
      <bottom/>
      <diagonal/>
    </border>
    <border>
      <left style="medium">
        <color rgb="FFF37321"/>
      </left>
      <right/>
      <top/>
      <bottom style="medium">
        <color rgb="FFF37321"/>
      </bottom>
      <diagonal/>
    </border>
    <border>
      <left/>
      <right/>
      <top/>
      <bottom style="medium">
        <color rgb="FFF37321"/>
      </bottom>
      <diagonal/>
    </border>
    <border>
      <left/>
      <right style="medium">
        <color rgb="FFF37321"/>
      </right>
      <top/>
      <bottom style="medium">
        <color rgb="FFF373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  <xf numFmtId="44" fontId="2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10" fontId="0" fillId="0" borderId="0" xfId="3" applyNumberFormat="1" applyFont="1" applyBorder="1"/>
    <xf numFmtId="44" fontId="0" fillId="0" borderId="0" xfId="1" applyNumberFormat="1" applyFont="1" applyBorder="1"/>
    <xf numFmtId="43" fontId="0" fillId="0" borderId="1" xfId="0" applyNumberFormat="1" applyBorder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2" xfId="1" applyNumberFormat="1" applyFont="1" applyBorder="1"/>
    <xf numFmtId="0" fontId="0" fillId="0" borderId="3" xfId="0" applyBorder="1"/>
    <xf numFmtId="43" fontId="0" fillId="0" borderId="0" xfId="0" applyNumberFormat="1"/>
    <xf numFmtId="0" fontId="3" fillId="0" borderId="3" xfId="0" applyFont="1" applyBorder="1"/>
    <xf numFmtId="10" fontId="3" fillId="0" borderId="0" xfId="3" applyNumberFormat="1" applyFont="1" applyBorder="1"/>
    <xf numFmtId="43" fontId="3" fillId="0" borderId="0" xfId="1" applyFont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3" fillId="0" borderId="0" xfId="1" applyNumberFormat="1" applyFont="1" applyBorder="1"/>
    <xf numFmtId="0" fontId="3" fillId="0" borderId="7" xfId="0" applyFont="1" applyBorder="1" applyAlignment="1">
      <alignment horizontal="center"/>
    </xf>
    <xf numFmtId="10" fontId="5" fillId="0" borderId="0" xfId="3" applyNumberFormat="1" applyFont="1" applyBorder="1"/>
    <xf numFmtId="0" fontId="0" fillId="0" borderId="9" xfId="0" applyBorder="1" applyAlignment="1">
      <alignment horizontal="center"/>
    </xf>
    <xf numFmtId="44" fontId="0" fillId="0" borderId="9" xfId="1" applyNumberFormat="1" applyFont="1" applyBorder="1"/>
    <xf numFmtId="43" fontId="0" fillId="0" borderId="9" xfId="0" applyNumberFormat="1" applyBorder="1"/>
    <xf numFmtId="43" fontId="3" fillId="0" borderId="9" xfId="1" applyFont="1" applyBorder="1"/>
    <xf numFmtId="43" fontId="0" fillId="0" borderId="5" xfId="0" applyNumberFormat="1" applyBorder="1"/>
    <xf numFmtId="10" fontId="0" fillId="0" borderId="1" xfId="3" applyNumberFormat="1" applyFont="1" applyBorder="1"/>
    <xf numFmtId="44" fontId="3" fillId="0" borderId="9" xfId="1" applyNumberFormat="1" applyFont="1" applyBorder="1"/>
    <xf numFmtId="10" fontId="0" fillId="0" borderId="0" xfId="3" applyNumberFormat="1" applyFont="1"/>
    <xf numFmtId="10" fontId="0" fillId="0" borderId="0" xfId="0" applyNumberFormat="1"/>
    <xf numFmtId="10" fontId="3" fillId="0" borderId="0" xfId="3" applyNumberFormat="1" applyFont="1"/>
    <xf numFmtId="165" fontId="0" fillId="0" borderId="0" xfId="0" applyNumberFormat="1"/>
    <xf numFmtId="166" fontId="0" fillId="0" borderId="0" xfId="0" applyNumberFormat="1"/>
    <xf numFmtId="165" fontId="3" fillId="0" borderId="0" xfId="0" applyNumberFormat="1" applyFont="1"/>
    <xf numFmtId="10" fontId="3" fillId="0" borderId="0" xfId="3" applyNumberFormat="1" applyFont="1" applyBorder="1" applyAlignment="1">
      <alignment horizontal="right"/>
    </xf>
    <xf numFmtId="10" fontId="3" fillId="0" borderId="0" xfId="0" applyNumberFormat="1" applyFont="1"/>
    <xf numFmtId="10" fontId="8" fillId="0" borderId="0" xfId="3" applyNumberFormat="1" applyFont="1" applyBorder="1" applyAlignment="1">
      <alignment horizontal="right"/>
    </xf>
    <xf numFmtId="10" fontId="8" fillId="0" borderId="0" xfId="0" applyNumberFormat="1" applyFont="1"/>
    <xf numFmtId="0" fontId="4" fillId="0" borderId="0" xfId="0" applyFont="1" applyAlignment="1">
      <alignment horizontal="center" vertical="center" textRotation="90"/>
    </xf>
    <xf numFmtId="44" fontId="3" fillId="0" borderId="10" xfId="1" applyNumberFormat="1" applyFont="1" applyBorder="1"/>
    <xf numFmtId="167" fontId="0" fillId="0" borderId="0" xfId="0" applyNumberFormat="1"/>
    <xf numFmtId="164" fontId="0" fillId="0" borderId="0" xfId="3" applyNumberFormat="1" applyFont="1"/>
    <xf numFmtId="0" fontId="10" fillId="0" borderId="0" xfId="0" applyFont="1"/>
    <xf numFmtId="0" fontId="1" fillId="0" borderId="0" xfId="0" applyFont="1"/>
    <xf numFmtId="44" fontId="0" fillId="0" borderId="0" xfId="0" applyNumberFormat="1"/>
    <xf numFmtId="164" fontId="1" fillId="0" borderId="0" xfId="3" applyNumberFormat="1" applyFont="1"/>
    <xf numFmtId="10" fontId="1" fillId="0" borderId="0" xfId="3" applyNumberFormat="1" applyFont="1"/>
    <xf numFmtId="168" fontId="3" fillId="0" borderId="0" xfId="3" applyNumberFormat="1" applyFont="1"/>
    <xf numFmtId="10" fontId="0" fillId="0" borderId="0" xfId="3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7" fillId="0" borderId="0" xfId="2" applyBorder="1" applyAlignment="1" applyProtection="1">
      <alignment vertical="center"/>
    </xf>
    <xf numFmtId="0" fontId="7" fillId="0" borderId="0" xfId="2" applyBorder="1" applyAlignment="1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/>
    <xf numFmtId="0" fontId="12" fillId="0" borderId="15" xfId="0" applyFont="1" applyBorder="1"/>
    <xf numFmtId="0" fontId="12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" xfId="0" applyFont="1" applyBorder="1"/>
    <xf numFmtId="0" fontId="14" fillId="0" borderId="6" xfId="0" applyFont="1" applyBorder="1" applyAlignment="1">
      <alignment horizontal="left" indent="1"/>
    </xf>
    <xf numFmtId="0" fontId="12" fillId="0" borderId="0" xfId="0" applyFont="1" applyAlignment="1">
      <alignment horizontal="center"/>
    </xf>
    <xf numFmtId="168" fontId="0" fillId="0" borderId="0" xfId="3" applyNumberFormat="1" applyFont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5" xfId="0" applyFont="1" applyBorder="1"/>
    <xf numFmtId="43" fontId="0" fillId="0" borderId="0" xfId="1" applyFont="1"/>
    <xf numFmtId="9" fontId="0" fillId="0" borderId="0" xfId="3" applyFont="1"/>
    <xf numFmtId="42" fontId="0" fillId="0" borderId="0" xfId="0" applyNumberFormat="1"/>
    <xf numFmtId="0" fontId="19" fillId="0" borderId="0" xfId="0" applyFont="1" applyAlignment="1">
      <alignment vertical="center"/>
    </xf>
    <xf numFmtId="10" fontId="1" fillId="0" borderId="0" xfId="3" applyNumberFormat="1" applyFont="1" applyAlignment="1">
      <alignment horizontal="center"/>
    </xf>
    <xf numFmtId="0" fontId="6" fillId="0" borderId="0" xfId="0" applyFont="1" applyAlignment="1">
      <alignment horizontal="center"/>
    </xf>
    <xf numFmtId="10" fontId="1" fillId="0" borderId="0" xfId="3" applyNumberFormat="1" applyFont="1" applyBorder="1" applyAlignment="1">
      <alignment horizontal="right"/>
    </xf>
    <xf numFmtId="10" fontId="1" fillId="0" borderId="0" xfId="0" applyNumberFormat="1" applyFont="1"/>
    <xf numFmtId="0" fontId="14" fillId="0" borderId="0" xfId="0" applyFont="1"/>
    <xf numFmtId="0" fontId="0" fillId="0" borderId="0" xfId="0" applyAlignment="1">
      <alignment horizontal="left" indent="1"/>
    </xf>
    <xf numFmtId="0" fontId="13" fillId="0" borderId="0" xfId="0" applyFont="1"/>
    <xf numFmtId="0" fontId="13" fillId="0" borderId="17" xfId="0" applyFont="1" applyBorder="1" applyAlignment="1">
      <alignment horizontal="left" indent="1"/>
    </xf>
    <xf numFmtId="0" fontId="13" fillId="0" borderId="17" xfId="0" applyFont="1" applyBorder="1"/>
    <xf numFmtId="0" fontId="0" fillId="3" borderId="0" xfId="0" applyFill="1"/>
    <xf numFmtId="10" fontId="0" fillId="3" borderId="0" xfId="0" applyNumberFormat="1" applyFill="1"/>
    <xf numFmtId="16" fontId="0" fillId="0" borderId="0" xfId="0" applyNumberFormat="1"/>
    <xf numFmtId="0" fontId="3" fillId="0" borderId="7" xfId="0" applyFont="1" applyBorder="1"/>
    <xf numFmtId="44" fontId="0" fillId="0" borderId="0" xfId="5" applyFont="1" applyBorder="1"/>
    <xf numFmtId="10" fontId="0" fillId="0" borderId="0" xfId="3" applyNumberFormat="1" applyFont="1" applyFill="1"/>
    <xf numFmtId="9" fontId="0" fillId="0" borderId="0" xfId="0" applyNumberFormat="1"/>
    <xf numFmtId="168" fontId="0" fillId="0" borderId="0" xfId="3" applyNumberFormat="1" applyFont="1" applyBorder="1"/>
    <xf numFmtId="165" fontId="1" fillId="0" borderId="0" xfId="0" applyNumberFormat="1" applyFont="1"/>
    <xf numFmtId="0" fontId="7" fillId="0" borderId="0" xfId="2" applyBorder="1" applyAlignment="1" applyProtection="1">
      <alignment horizontal="left" vertical="center" indent="1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6">
    <cellStyle name="Comma" xfId="1" builtinId="3"/>
    <cellStyle name="Currency" xfId="5" builtinId="4"/>
    <cellStyle name="Hyperlink" xfId="2" builtinId="8"/>
    <cellStyle name="Normal" xfId="0" builtinId="0"/>
    <cellStyle name="Normal 2" xfId="4" xr:uid="{00000000-0005-0000-0000-000004000000}"/>
    <cellStyle name="Percent" xfId="3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CC3399"/>
      <color rgb="FFFF3399"/>
      <color rgb="FFF37321"/>
      <color rgb="FFB3BA35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" displayName="Table4" ref="B4:E6" totalsRowShown="0" headerRowDxfId="4">
  <tableColumns count="4">
    <tableColumn id="1" xr3:uid="{00000000-0010-0000-0000-000001000000}" name="2025-27 PERS rates: " dataDxfId="3"/>
    <tableColumn id="2" xr3:uid="{00000000-0010-0000-0000-000002000000}" name="PERS" dataDxfId="2" dataCellStyle="Percent"/>
    <tableColumn id="3" xr3:uid="{00000000-0010-0000-0000-000003000000}" name="POB" dataDxfId="1" dataCellStyle="Percent"/>
    <tableColumn id="4" xr3:uid="{00000000-0010-0000-0000-000004000000}" name="TOTAL" dataDxfId="0" dataCellStyle="Percent">
      <calculatedColumnFormula>+Table4[[#This Row],[PERS]]+Table4[[#This Row],[POB]]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a.oregonstate.edu/contact" TargetMode="External"/><Relationship Id="rId2" Type="http://schemas.openxmlformats.org/officeDocument/2006/relationships/hyperlink" Target="https://studenthealth.oregonstate.edu/domestic-student-insurance-plan/postdoctoral-scholar-and-clinical-fellows-insurance-plan" TargetMode="External"/><Relationship Id="rId1" Type="http://schemas.openxmlformats.org/officeDocument/2006/relationships/hyperlink" Target="https://hr.oregonstate.edu/graduate-student-insurance-plan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N52"/>
  <sheetViews>
    <sheetView showGridLines="0" tabSelected="1" workbookViewId="0">
      <selection activeCell="C6" sqref="C6:J6"/>
    </sheetView>
  </sheetViews>
  <sheetFormatPr defaultColWidth="9.140625" defaultRowHeight="12.75" x14ac:dyDescent="0.2"/>
  <cols>
    <col min="1" max="2" width="1.140625" customWidth="1"/>
    <col min="3" max="3" width="3.42578125" customWidth="1"/>
    <col min="4" max="4" width="14.7109375" customWidth="1"/>
    <col min="7" max="8" width="12.28515625" bestFit="1" customWidth="1"/>
    <col min="11" max="11" width="4.5703125" customWidth="1"/>
  </cols>
  <sheetData>
    <row r="1" spans="2:11" ht="5.25" customHeight="1" thickBot="1" x14ac:dyDescent="0.25"/>
    <row r="2" spans="2:11" ht="6" customHeight="1" x14ac:dyDescent="0.2">
      <c r="B2" s="56"/>
      <c r="C2" s="57"/>
      <c r="D2" s="57"/>
      <c r="E2" s="57"/>
      <c r="F2" s="57"/>
      <c r="G2" s="57"/>
      <c r="H2" s="57"/>
      <c r="I2" s="57"/>
      <c r="J2" s="57"/>
      <c r="K2" s="58"/>
    </row>
    <row r="3" spans="2:11" ht="15.75" customHeight="1" x14ac:dyDescent="0.25">
      <c r="B3" s="59"/>
      <c r="C3" s="100" t="s">
        <v>19</v>
      </c>
      <c r="D3" s="100"/>
      <c r="E3" s="100"/>
      <c r="F3" s="100"/>
      <c r="G3" s="100"/>
      <c r="H3" s="100"/>
      <c r="I3" s="100"/>
      <c r="J3" s="100"/>
      <c r="K3" s="101"/>
    </row>
    <row r="4" spans="2:11" ht="15.75" customHeight="1" x14ac:dyDescent="0.2">
      <c r="B4" s="59"/>
      <c r="C4" s="113" t="s">
        <v>129</v>
      </c>
      <c r="D4" s="102"/>
      <c r="E4" s="102"/>
      <c r="F4" s="102"/>
      <c r="G4" s="102"/>
      <c r="H4" s="102"/>
      <c r="I4" s="102"/>
      <c r="J4" s="102"/>
      <c r="K4" s="60"/>
    </row>
    <row r="5" spans="2:11" ht="15.75" customHeight="1" x14ac:dyDescent="0.2">
      <c r="B5" s="61"/>
      <c r="C5" s="103" t="s">
        <v>130</v>
      </c>
      <c r="D5" s="103"/>
      <c r="E5" s="103"/>
      <c r="F5" s="103"/>
      <c r="G5" s="103"/>
      <c r="H5" s="103"/>
      <c r="I5" s="103"/>
      <c r="J5" s="103"/>
      <c r="K5" s="60"/>
    </row>
    <row r="6" spans="2:11" ht="15" x14ac:dyDescent="0.25">
      <c r="B6" s="59"/>
      <c r="C6" s="104" t="s">
        <v>135</v>
      </c>
      <c r="D6" s="104"/>
      <c r="E6" s="104"/>
      <c r="F6" s="104"/>
      <c r="G6" s="104"/>
      <c r="H6" s="104"/>
      <c r="I6" s="104"/>
      <c r="J6" s="104"/>
      <c r="K6" s="62"/>
    </row>
    <row r="7" spans="2:11" ht="15" x14ac:dyDescent="0.25">
      <c r="B7" s="59"/>
      <c r="C7" s="69"/>
      <c r="D7" s="69"/>
      <c r="E7" s="69"/>
      <c r="F7" s="69"/>
      <c r="G7" s="69"/>
      <c r="H7" s="69"/>
      <c r="I7" s="69"/>
      <c r="J7" s="69"/>
      <c r="K7" s="63"/>
    </row>
    <row r="8" spans="2:11" ht="15" x14ac:dyDescent="0.25">
      <c r="B8" s="59"/>
      <c r="C8" s="45" t="s">
        <v>82</v>
      </c>
      <c r="D8" s="69"/>
      <c r="E8" s="69"/>
      <c r="F8" s="69"/>
      <c r="G8" s="69"/>
      <c r="H8" s="69"/>
      <c r="I8" s="69"/>
      <c r="J8" s="69"/>
      <c r="K8" s="63"/>
    </row>
    <row r="9" spans="2:11" ht="15" x14ac:dyDescent="0.25">
      <c r="B9" s="59"/>
      <c r="C9" s="45" t="s">
        <v>83</v>
      </c>
      <c r="D9" s="69"/>
      <c r="E9" s="69"/>
      <c r="F9" s="69"/>
      <c r="G9" s="69"/>
      <c r="H9" s="69"/>
      <c r="I9" s="69"/>
      <c r="J9" s="69"/>
      <c r="K9" s="63"/>
    </row>
    <row r="10" spans="2:11" ht="15" x14ac:dyDescent="0.25">
      <c r="B10" s="59"/>
      <c r="C10" s="45" t="s">
        <v>84</v>
      </c>
      <c r="D10" s="69"/>
      <c r="E10" s="69"/>
      <c r="F10" s="69"/>
      <c r="G10" s="69"/>
      <c r="H10" s="69"/>
      <c r="I10" s="69"/>
      <c r="J10" s="69"/>
      <c r="K10" s="63"/>
    </row>
    <row r="11" spans="2:11" x14ac:dyDescent="0.2">
      <c r="B11" s="59"/>
      <c r="C11" s="45" t="s">
        <v>85</v>
      </c>
      <c r="K11" s="60"/>
    </row>
    <row r="12" spans="2:11" x14ac:dyDescent="0.2">
      <c r="B12" s="59"/>
      <c r="C12" t="s">
        <v>56</v>
      </c>
      <c r="K12" s="60"/>
    </row>
    <row r="13" spans="2:11" x14ac:dyDescent="0.2">
      <c r="B13" s="59"/>
      <c r="C13" t="s">
        <v>57</v>
      </c>
      <c r="K13" s="60"/>
    </row>
    <row r="14" spans="2:11" x14ac:dyDescent="0.2">
      <c r="B14" s="59"/>
      <c r="K14" s="60"/>
    </row>
    <row r="15" spans="2:11" x14ac:dyDescent="0.2">
      <c r="B15" s="59"/>
      <c r="C15" t="s">
        <v>54</v>
      </c>
      <c r="K15" s="60"/>
    </row>
    <row r="16" spans="2:11" x14ac:dyDescent="0.2">
      <c r="B16" s="59"/>
      <c r="K16" s="60"/>
    </row>
    <row r="17" spans="2:14" x14ac:dyDescent="0.2">
      <c r="B17" s="59"/>
      <c r="C17" s="45" t="s">
        <v>91</v>
      </c>
      <c r="K17" s="60"/>
    </row>
    <row r="18" spans="2:14" x14ac:dyDescent="0.2">
      <c r="B18" s="59"/>
      <c r="C18" s="99" t="s">
        <v>93</v>
      </c>
      <c r="D18" s="99"/>
      <c r="E18" s="99"/>
      <c r="F18" s="99"/>
      <c r="G18" s="99"/>
      <c r="H18" s="99"/>
      <c r="I18" s="99"/>
      <c r="J18" s="99"/>
      <c r="K18" s="60"/>
    </row>
    <row r="19" spans="2:14" x14ac:dyDescent="0.2">
      <c r="B19" s="59"/>
      <c r="D19" s="54"/>
      <c r="K19" s="60"/>
    </row>
    <row r="20" spans="2:14" x14ac:dyDescent="0.2">
      <c r="B20" s="59"/>
      <c r="C20" s="45" t="s">
        <v>92</v>
      </c>
      <c r="D20" s="54"/>
      <c r="K20" s="60"/>
      <c r="N20" s="92"/>
    </row>
    <row r="21" spans="2:14" x14ac:dyDescent="0.2">
      <c r="B21" s="59"/>
      <c r="C21" s="99" t="s">
        <v>114</v>
      </c>
      <c r="D21" s="99"/>
      <c r="E21" s="99"/>
      <c r="F21" s="99"/>
      <c r="G21" s="99"/>
      <c r="H21" s="99"/>
      <c r="I21" s="54"/>
      <c r="K21" s="60"/>
    </row>
    <row r="22" spans="2:14" x14ac:dyDescent="0.2">
      <c r="B22" s="59"/>
      <c r="K22" s="60"/>
    </row>
    <row r="23" spans="2:14" x14ac:dyDescent="0.2">
      <c r="B23" s="59"/>
      <c r="K23" s="60"/>
    </row>
    <row r="24" spans="2:14" x14ac:dyDescent="0.2">
      <c r="B24" s="59"/>
      <c r="C24" s="68" t="s">
        <v>70</v>
      </c>
      <c r="D24" s="17"/>
      <c r="E24" s="17"/>
      <c r="F24" s="17"/>
      <c r="G24" s="17"/>
      <c r="H24" s="17"/>
      <c r="I24" s="17"/>
      <c r="J24" s="18"/>
      <c r="K24" s="60"/>
    </row>
    <row r="25" spans="2:14" ht="10.5" customHeight="1" x14ac:dyDescent="0.2">
      <c r="B25" s="59"/>
      <c r="C25" s="8"/>
      <c r="D25" t="s">
        <v>71</v>
      </c>
      <c r="J25" s="19"/>
      <c r="K25" s="60"/>
    </row>
    <row r="26" spans="2:14" ht="4.5" customHeight="1" x14ac:dyDescent="0.2">
      <c r="B26" s="59"/>
      <c r="C26" s="8"/>
      <c r="J26" s="19"/>
      <c r="K26" s="60"/>
    </row>
    <row r="27" spans="2:14" x14ac:dyDescent="0.2">
      <c r="B27" s="59"/>
      <c r="C27" s="8"/>
      <c r="D27" s="45" t="s">
        <v>104</v>
      </c>
      <c r="J27" s="19"/>
      <c r="K27" s="60"/>
    </row>
    <row r="28" spans="2:14" ht="3" customHeight="1" x14ac:dyDescent="0.2">
      <c r="B28" s="59"/>
      <c r="C28" s="13"/>
      <c r="D28" s="67"/>
      <c r="E28" s="14"/>
      <c r="F28" s="14"/>
      <c r="G28" s="14"/>
      <c r="H28" s="14"/>
      <c r="I28" s="14"/>
      <c r="J28" s="15"/>
      <c r="K28" s="60"/>
    </row>
    <row r="29" spans="2:14" x14ac:dyDescent="0.2">
      <c r="B29" s="59"/>
      <c r="K29" s="60"/>
    </row>
    <row r="30" spans="2:14" x14ac:dyDescent="0.2">
      <c r="B30" s="59"/>
      <c r="C30" s="45" t="s">
        <v>115</v>
      </c>
      <c r="K30" s="60"/>
    </row>
    <row r="31" spans="2:14" x14ac:dyDescent="0.2">
      <c r="B31" s="59"/>
      <c r="C31" s="55" t="s">
        <v>116</v>
      </c>
      <c r="K31" s="60"/>
    </row>
    <row r="32" spans="2:14" x14ac:dyDescent="0.2">
      <c r="B32" s="59"/>
      <c r="K32" s="60"/>
    </row>
    <row r="33" spans="2:11" x14ac:dyDescent="0.2">
      <c r="B33" s="59"/>
      <c r="C33" s="53" t="s">
        <v>72</v>
      </c>
      <c r="D33" s="17"/>
      <c r="E33" s="17"/>
      <c r="F33" s="17"/>
      <c r="G33" s="17"/>
      <c r="H33" s="93" t="s">
        <v>109</v>
      </c>
      <c r="I33" s="8"/>
      <c r="K33" s="60"/>
    </row>
    <row r="34" spans="2:11" x14ac:dyDescent="0.2">
      <c r="B34" s="59"/>
      <c r="C34" s="8"/>
      <c r="I34" s="8"/>
      <c r="K34" s="60"/>
    </row>
    <row r="35" spans="2:11" x14ac:dyDescent="0.2">
      <c r="B35" s="59"/>
      <c r="C35" s="51" t="s">
        <v>73</v>
      </c>
      <c r="E35" s="50">
        <v>0.32579999999999998</v>
      </c>
      <c r="H35" s="94">
        <v>232976</v>
      </c>
      <c r="I35" s="8"/>
      <c r="K35" s="60"/>
    </row>
    <row r="36" spans="2:11" x14ac:dyDescent="0.2">
      <c r="B36" s="59"/>
      <c r="C36" s="51" t="s">
        <v>74</v>
      </c>
      <c r="E36" s="50">
        <v>0.2908</v>
      </c>
      <c r="H36" s="94">
        <v>232976</v>
      </c>
      <c r="I36" s="8"/>
      <c r="K36" s="60"/>
    </row>
    <row r="37" spans="2:11" x14ac:dyDescent="0.2">
      <c r="B37" s="59"/>
      <c r="C37" s="51" t="s">
        <v>75</v>
      </c>
      <c r="E37" s="50">
        <v>0.32679999999999998</v>
      </c>
      <c r="H37" s="94">
        <v>350000</v>
      </c>
      <c r="I37" s="8"/>
      <c r="K37" s="60"/>
    </row>
    <row r="38" spans="2:11" x14ac:dyDescent="0.2">
      <c r="B38" s="59"/>
      <c r="C38" s="51" t="s">
        <v>76</v>
      </c>
      <c r="E38" s="50">
        <v>0.16930000000000001</v>
      </c>
      <c r="H38" s="94">
        <v>350000</v>
      </c>
      <c r="I38" s="8"/>
      <c r="K38" s="60"/>
    </row>
    <row r="39" spans="2:11" ht="14.25" x14ac:dyDescent="0.2">
      <c r="B39" s="59"/>
      <c r="C39" s="52" t="s">
        <v>78</v>
      </c>
      <c r="D39" s="14"/>
      <c r="E39" s="14" t="s">
        <v>77</v>
      </c>
      <c r="F39" s="14"/>
      <c r="G39" s="14"/>
      <c r="H39" s="14"/>
      <c r="I39" s="8"/>
      <c r="K39" s="60"/>
    </row>
    <row r="40" spans="2:11" x14ac:dyDescent="0.2">
      <c r="B40" s="59"/>
      <c r="K40" s="60"/>
    </row>
    <row r="41" spans="2:11" ht="14.25" x14ac:dyDescent="0.2">
      <c r="B41" s="59"/>
      <c r="C41" s="45" t="s">
        <v>79</v>
      </c>
      <c r="K41" s="60"/>
    </row>
    <row r="42" spans="2:11" x14ac:dyDescent="0.2">
      <c r="B42" s="59"/>
      <c r="C42" s="45" t="s">
        <v>80</v>
      </c>
      <c r="K42" s="60"/>
    </row>
    <row r="43" spans="2:11" x14ac:dyDescent="0.2">
      <c r="B43" s="59"/>
      <c r="C43" s="45" t="s">
        <v>81</v>
      </c>
      <c r="K43" s="60"/>
    </row>
    <row r="44" spans="2:11" x14ac:dyDescent="0.2">
      <c r="B44" s="59"/>
      <c r="K44" s="60"/>
    </row>
    <row r="45" spans="2:11" x14ac:dyDescent="0.2">
      <c r="B45" s="59"/>
      <c r="C45" s="85" t="s">
        <v>105</v>
      </c>
      <c r="K45" s="60"/>
    </row>
    <row r="46" spans="2:11" x14ac:dyDescent="0.2">
      <c r="B46" s="59"/>
      <c r="D46" s="45" t="s">
        <v>117</v>
      </c>
      <c r="K46" s="60"/>
    </row>
    <row r="47" spans="2:11" x14ac:dyDescent="0.2">
      <c r="B47" s="59"/>
      <c r="D47" s="86" t="s">
        <v>106</v>
      </c>
      <c r="K47" s="60"/>
    </row>
    <row r="48" spans="2:11" x14ac:dyDescent="0.2">
      <c r="B48" s="59"/>
      <c r="D48" s="45" t="s">
        <v>118</v>
      </c>
      <c r="K48" s="60"/>
    </row>
    <row r="49" spans="2:11" x14ac:dyDescent="0.2">
      <c r="B49" s="59"/>
      <c r="D49" s="86" t="s">
        <v>106</v>
      </c>
      <c r="K49" s="60"/>
    </row>
    <row r="50" spans="2:11" x14ac:dyDescent="0.2">
      <c r="B50" s="59"/>
      <c r="K50" s="60"/>
    </row>
    <row r="51" spans="2:11" x14ac:dyDescent="0.2">
      <c r="B51" s="59"/>
      <c r="C51" s="87" t="s">
        <v>119</v>
      </c>
      <c r="D51" s="87"/>
      <c r="K51" s="60"/>
    </row>
    <row r="52" spans="2:11" ht="13.5" thickBot="1" x14ac:dyDescent="0.25">
      <c r="B52" s="64"/>
      <c r="C52" s="88" t="s">
        <v>120</v>
      </c>
      <c r="D52" s="89"/>
      <c r="E52" s="65"/>
      <c r="F52" s="65"/>
      <c r="G52" s="65"/>
      <c r="H52" s="65"/>
      <c r="I52" s="65"/>
      <c r="J52" s="65"/>
      <c r="K52" s="66"/>
    </row>
  </sheetData>
  <mergeCells count="6">
    <mergeCell ref="C21:H21"/>
    <mergeCell ref="C3:K3"/>
    <mergeCell ref="C18:J18"/>
    <mergeCell ref="C4:J4"/>
    <mergeCell ref="C5:J5"/>
    <mergeCell ref="C6:J6"/>
  </mergeCells>
  <phoneticPr fontId="9" type="noConversion"/>
  <hyperlinks>
    <hyperlink ref="C18" r:id="rId1" xr:uid="{00000000-0004-0000-0000-000000000000}"/>
    <hyperlink ref="C21" r:id="rId2" xr:uid="{1E4824B3-54AD-4C5B-B57B-C33F772B40A9}"/>
    <hyperlink ref="C31" r:id="rId3" xr:uid="{00ADDD6B-E0DB-468E-96E2-C00A0685DF18}"/>
  </hyperlinks>
  <pageMargins left="0.75" right="0.75" top="1" bottom="1" header="0.5" footer="0.5"/>
  <pageSetup orientation="portrait" r:id="rId4"/>
  <headerFooter alignWithMargins="0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S43"/>
  <sheetViews>
    <sheetView workbookViewId="0">
      <selection activeCell="A2" sqref="A2:H2"/>
    </sheetView>
  </sheetViews>
  <sheetFormatPr defaultColWidth="9.140625" defaultRowHeight="12.75" x14ac:dyDescent="0.2"/>
  <cols>
    <col min="1" max="1" width="13.28515625" customWidth="1"/>
    <col min="2" max="2" width="14.42578125" bestFit="1" customWidth="1"/>
    <col min="3" max="3" width="10" customWidth="1"/>
    <col min="4" max="4" width="12" customWidth="1"/>
    <col min="5" max="5" width="12.7109375" customWidth="1"/>
    <col min="6" max="6" width="9.28515625" bestFit="1" customWidth="1"/>
    <col min="7" max="7" width="9.28515625" customWidth="1"/>
    <col min="8" max="8" width="9.28515625" bestFit="1" customWidth="1"/>
    <col min="9" max="11" width="4.140625" customWidth="1"/>
    <col min="12" max="12" width="14" customWidth="1"/>
    <col min="13" max="13" width="14.42578125" bestFit="1" customWidth="1"/>
    <col min="14" max="14" width="10.28515625" bestFit="1" customWidth="1"/>
  </cols>
  <sheetData>
    <row r="1" spans="1:19" ht="15.75" x14ac:dyDescent="0.25">
      <c r="A1" s="100" t="str">
        <f>Instructions!C5</f>
        <v>Fiscal Year 2026 - ESTIMATES</v>
      </c>
      <c r="B1" s="100"/>
      <c r="C1" s="100"/>
      <c r="D1" s="100"/>
      <c r="E1" s="100"/>
      <c r="F1" s="100"/>
      <c r="G1" s="100"/>
      <c r="H1" s="100"/>
    </row>
    <row r="2" spans="1:19" ht="15.75" x14ac:dyDescent="0.25">
      <c r="A2" s="100" t="s">
        <v>131</v>
      </c>
      <c r="B2" s="100"/>
      <c r="C2" s="100"/>
      <c r="D2" s="100"/>
      <c r="E2" s="100"/>
      <c r="F2" s="100"/>
      <c r="G2" s="100"/>
      <c r="H2" s="100"/>
    </row>
    <row r="3" spans="1:19" x14ac:dyDescent="0.2">
      <c r="A3" s="109" t="str">
        <f>Instructions!C6</f>
        <v>Updated November 18, 2024</v>
      </c>
      <c r="B3" s="109"/>
      <c r="C3" s="109"/>
      <c r="D3" s="109"/>
      <c r="E3" s="109"/>
      <c r="F3" s="109"/>
      <c r="G3" s="109"/>
      <c r="H3" s="109"/>
    </row>
    <row r="4" spans="1:19" x14ac:dyDescent="0.2">
      <c r="A4" s="82"/>
      <c r="B4" s="82"/>
      <c r="C4" s="82"/>
      <c r="D4" s="82"/>
      <c r="E4" s="82"/>
      <c r="F4" s="82"/>
      <c r="G4" s="82"/>
      <c r="H4" s="82"/>
    </row>
    <row r="5" spans="1:19" x14ac:dyDescent="0.2">
      <c r="B5" s="112" t="s">
        <v>107</v>
      </c>
      <c r="C5" s="112"/>
      <c r="D5" s="112"/>
      <c r="E5" s="112"/>
      <c r="F5" s="112"/>
      <c r="G5" s="112"/>
      <c r="H5" s="112"/>
      <c r="J5" s="90"/>
      <c r="M5" s="112" t="s">
        <v>108</v>
      </c>
      <c r="N5" s="112"/>
      <c r="O5" s="112"/>
      <c r="P5" s="112"/>
      <c r="Q5" s="112"/>
      <c r="R5" s="112"/>
      <c r="S5" s="112"/>
    </row>
    <row r="6" spans="1:19" ht="14.25" x14ac:dyDescent="0.2">
      <c r="B6" s="5" t="s">
        <v>49</v>
      </c>
      <c r="C6" s="5" t="s">
        <v>58</v>
      </c>
      <c r="D6" s="5" t="s">
        <v>41</v>
      </c>
      <c r="E6" s="5" t="s">
        <v>42</v>
      </c>
      <c r="F6" s="5" t="s">
        <v>43</v>
      </c>
      <c r="G6" s="5" t="s">
        <v>110</v>
      </c>
      <c r="H6" s="5" t="s">
        <v>44</v>
      </c>
      <c r="J6" s="90"/>
      <c r="M6" s="5" t="s">
        <v>49</v>
      </c>
      <c r="N6" s="5" t="s">
        <v>58</v>
      </c>
      <c r="O6" s="5" t="s">
        <v>41</v>
      </c>
      <c r="P6" s="5" t="s">
        <v>42</v>
      </c>
      <c r="Q6" s="5" t="s">
        <v>43</v>
      </c>
      <c r="R6" s="5" t="s">
        <v>110</v>
      </c>
      <c r="S6" s="5" t="s">
        <v>44</v>
      </c>
    </row>
    <row r="7" spans="1:19" x14ac:dyDescent="0.2">
      <c r="A7" t="s">
        <v>0</v>
      </c>
      <c r="B7" s="30">
        <v>0.42609999999999998</v>
      </c>
      <c r="C7" s="30">
        <v>6.2E-2</v>
      </c>
      <c r="D7" s="30">
        <v>1.4500000000000001E-2</v>
      </c>
      <c r="E7" s="48">
        <v>5.0000000000000001E-4</v>
      </c>
      <c r="F7" s="70">
        <v>1.8E-3</v>
      </c>
      <c r="G7" s="70">
        <v>4.0000000000000001E-3</v>
      </c>
      <c r="H7" s="31">
        <f>SUM(B7:G7)</f>
        <v>0.50889999999999991</v>
      </c>
      <c r="J7" s="90"/>
      <c r="L7" t="s">
        <v>0</v>
      </c>
      <c r="M7" s="95">
        <v>0.38009999999999999</v>
      </c>
      <c r="N7" s="30">
        <v>6.2E-2</v>
      </c>
      <c r="O7" s="30">
        <v>1.4500000000000001E-2</v>
      </c>
      <c r="P7" s="48">
        <v>5.0000000000000001E-4</v>
      </c>
      <c r="Q7" s="70">
        <v>1.8E-3</v>
      </c>
      <c r="R7" s="70">
        <v>4.0000000000000001E-3</v>
      </c>
      <c r="S7" s="31">
        <f>SUM(M7:R7)</f>
        <v>0.46290000000000003</v>
      </c>
    </row>
    <row r="8" spans="1:19" x14ac:dyDescent="0.2">
      <c r="A8" t="s">
        <v>1</v>
      </c>
      <c r="B8" s="30">
        <v>0.42609999999999998</v>
      </c>
      <c r="C8" s="30">
        <v>6.2E-2</v>
      </c>
      <c r="D8" s="30">
        <v>1.4500000000000001E-2</v>
      </c>
      <c r="E8" s="48">
        <v>5.0000000000000001E-4</v>
      </c>
      <c r="F8" s="70">
        <v>1.8E-3</v>
      </c>
      <c r="G8" s="70">
        <v>4.0000000000000001E-3</v>
      </c>
      <c r="H8" s="31">
        <f t="shared" ref="H8:H18" si="0">SUM(B8:G8)</f>
        <v>0.50889999999999991</v>
      </c>
      <c r="J8" s="90"/>
      <c r="L8" t="s">
        <v>1</v>
      </c>
      <c r="M8" s="95">
        <v>0.38009999999999999</v>
      </c>
      <c r="N8" s="30">
        <v>6.2E-2</v>
      </c>
      <c r="O8" s="30">
        <v>1.4500000000000001E-2</v>
      </c>
      <c r="P8" s="48">
        <v>5.0000000000000001E-4</v>
      </c>
      <c r="Q8" s="70">
        <v>1.8E-3</v>
      </c>
      <c r="R8" s="70">
        <v>4.0000000000000001E-3</v>
      </c>
      <c r="S8" s="31">
        <f t="shared" ref="S8:S18" si="1">SUM(M8:R8)</f>
        <v>0.46290000000000003</v>
      </c>
    </row>
    <row r="9" spans="1:19" x14ac:dyDescent="0.2">
      <c r="A9" t="s">
        <v>2</v>
      </c>
      <c r="B9" s="30">
        <v>0.42609999999999998</v>
      </c>
      <c r="C9" s="30">
        <v>6.2E-2</v>
      </c>
      <c r="D9" s="30">
        <v>1.4500000000000001E-2</v>
      </c>
      <c r="E9" s="48">
        <v>5.0000000000000001E-4</v>
      </c>
      <c r="F9" s="70">
        <v>1.8E-3</v>
      </c>
      <c r="G9" s="70">
        <v>4.0000000000000001E-3</v>
      </c>
      <c r="H9" s="31">
        <f t="shared" si="0"/>
        <v>0.50889999999999991</v>
      </c>
      <c r="J9" s="90"/>
      <c r="L9" t="s">
        <v>2</v>
      </c>
      <c r="M9" s="95">
        <v>0.38009999999999999</v>
      </c>
      <c r="N9" s="30">
        <v>6.2E-2</v>
      </c>
      <c r="O9" s="30">
        <v>1.4500000000000001E-2</v>
      </c>
      <c r="P9" s="48">
        <v>5.0000000000000001E-4</v>
      </c>
      <c r="Q9" s="70">
        <v>1.8E-3</v>
      </c>
      <c r="R9" s="70">
        <v>4.0000000000000001E-3</v>
      </c>
      <c r="S9" s="31">
        <f t="shared" si="1"/>
        <v>0.46290000000000003</v>
      </c>
    </row>
    <row r="10" spans="1:19" x14ac:dyDescent="0.2">
      <c r="A10" t="s">
        <v>3</v>
      </c>
      <c r="B10" s="30">
        <v>0.42609999999999998</v>
      </c>
      <c r="C10" s="30">
        <v>6.2E-2</v>
      </c>
      <c r="D10" s="30">
        <v>1.4500000000000001E-2</v>
      </c>
      <c r="E10" s="48">
        <v>5.0000000000000001E-4</v>
      </c>
      <c r="F10" s="70">
        <v>1.8E-3</v>
      </c>
      <c r="G10" s="70">
        <v>4.0000000000000001E-3</v>
      </c>
      <c r="H10" s="31">
        <f t="shared" si="0"/>
        <v>0.50889999999999991</v>
      </c>
      <c r="J10" s="90"/>
      <c r="L10" t="s">
        <v>3</v>
      </c>
      <c r="M10" s="95">
        <v>0.38009999999999999</v>
      </c>
      <c r="N10" s="30">
        <v>6.2E-2</v>
      </c>
      <c r="O10" s="30">
        <v>1.4500000000000001E-2</v>
      </c>
      <c r="P10" s="48">
        <v>5.0000000000000001E-4</v>
      </c>
      <c r="Q10" s="70">
        <v>1.8E-3</v>
      </c>
      <c r="R10" s="70">
        <v>4.0000000000000001E-3</v>
      </c>
      <c r="S10" s="31">
        <f t="shared" si="1"/>
        <v>0.46290000000000003</v>
      </c>
    </row>
    <row r="11" spans="1:19" x14ac:dyDescent="0.2">
      <c r="A11" t="s">
        <v>4</v>
      </c>
      <c r="B11" s="30">
        <v>0.42609999999999998</v>
      </c>
      <c r="C11" s="30">
        <v>6.2E-2</v>
      </c>
      <c r="D11" s="30">
        <v>1.4500000000000001E-2</v>
      </c>
      <c r="E11" s="48">
        <v>5.0000000000000001E-4</v>
      </c>
      <c r="F11" s="70">
        <v>1.8E-3</v>
      </c>
      <c r="G11" s="70">
        <v>4.0000000000000001E-3</v>
      </c>
      <c r="H11" s="31">
        <f t="shared" si="0"/>
        <v>0.50889999999999991</v>
      </c>
      <c r="J11" s="90"/>
      <c r="L11" t="s">
        <v>4</v>
      </c>
      <c r="M11" s="95">
        <v>0.38009999999999999</v>
      </c>
      <c r="N11" s="30">
        <v>6.2E-2</v>
      </c>
      <c r="O11" s="30">
        <v>1.4500000000000001E-2</v>
      </c>
      <c r="P11" s="48">
        <v>5.0000000000000001E-4</v>
      </c>
      <c r="Q11" s="70">
        <v>1.8E-3</v>
      </c>
      <c r="R11" s="70">
        <v>4.0000000000000001E-3</v>
      </c>
      <c r="S11" s="31">
        <f t="shared" si="1"/>
        <v>0.46290000000000003</v>
      </c>
    </row>
    <row r="12" spans="1:19" x14ac:dyDescent="0.2">
      <c r="A12" t="s">
        <v>5</v>
      </c>
      <c r="B12" s="30">
        <v>0.42609999999999998</v>
      </c>
      <c r="C12" s="30">
        <v>6.2E-2</v>
      </c>
      <c r="D12" s="30">
        <v>1.4500000000000001E-2</v>
      </c>
      <c r="E12" s="48">
        <v>5.0000000000000001E-4</v>
      </c>
      <c r="F12" s="70">
        <v>1.8E-3</v>
      </c>
      <c r="G12" s="70">
        <v>4.0000000000000001E-3</v>
      </c>
      <c r="H12" s="31">
        <f t="shared" si="0"/>
        <v>0.50889999999999991</v>
      </c>
      <c r="J12" s="90"/>
      <c r="L12" t="s">
        <v>5</v>
      </c>
      <c r="M12" s="95">
        <v>0.38009999999999999</v>
      </c>
      <c r="N12" s="30">
        <v>6.2E-2</v>
      </c>
      <c r="O12" s="30">
        <v>1.4500000000000001E-2</v>
      </c>
      <c r="P12" s="48">
        <v>5.0000000000000001E-4</v>
      </c>
      <c r="Q12" s="70">
        <v>1.8E-3</v>
      </c>
      <c r="R12" s="70">
        <v>4.0000000000000001E-3</v>
      </c>
      <c r="S12" s="31">
        <f t="shared" si="1"/>
        <v>0.46290000000000003</v>
      </c>
    </row>
    <row r="13" spans="1:19" x14ac:dyDescent="0.2">
      <c r="A13" t="s">
        <v>6</v>
      </c>
      <c r="B13" s="30">
        <v>0.42609999999999998</v>
      </c>
      <c r="C13" s="30">
        <v>6.2E-2</v>
      </c>
      <c r="D13" s="30">
        <v>1.4500000000000001E-2</v>
      </c>
      <c r="E13" s="48">
        <v>5.0000000000000001E-4</v>
      </c>
      <c r="F13" s="70">
        <v>1.8E-3</v>
      </c>
      <c r="G13" s="70">
        <v>4.0000000000000001E-3</v>
      </c>
      <c r="H13" s="31">
        <f t="shared" si="0"/>
        <v>0.50889999999999991</v>
      </c>
      <c r="J13" s="90"/>
      <c r="L13" t="s">
        <v>6</v>
      </c>
      <c r="M13" s="95">
        <v>0.38009999999999999</v>
      </c>
      <c r="N13" s="30">
        <v>6.2E-2</v>
      </c>
      <c r="O13" s="30">
        <v>1.4500000000000001E-2</v>
      </c>
      <c r="P13" s="48">
        <v>5.0000000000000001E-4</v>
      </c>
      <c r="Q13" s="70">
        <v>1.8E-3</v>
      </c>
      <c r="R13" s="70">
        <v>4.0000000000000001E-3</v>
      </c>
      <c r="S13" s="31">
        <f t="shared" si="1"/>
        <v>0.46290000000000003</v>
      </c>
    </row>
    <row r="14" spans="1:19" x14ac:dyDescent="0.2">
      <c r="A14" t="s">
        <v>7</v>
      </c>
      <c r="B14" s="30">
        <v>0.42609999999999998</v>
      </c>
      <c r="C14" s="30">
        <v>6.2E-2</v>
      </c>
      <c r="D14" s="30">
        <v>1.4500000000000001E-2</v>
      </c>
      <c r="E14" s="48">
        <v>5.0000000000000001E-4</v>
      </c>
      <c r="F14" s="70">
        <v>1.8E-3</v>
      </c>
      <c r="G14" s="70">
        <v>4.0000000000000001E-3</v>
      </c>
      <c r="H14" s="31">
        <f t="shared" si="0"/>
        <v>0.50889999999999991</v>
      </c>
      <c r="J14" s="90"/>
      <c r="L14" t="s">
        <v>7</v>
      </c>
      <c r="M14" s="95">
        <v>0.38009999999999999</v>
      </c>
      <c r="N14" s="30">
        <v>6.2E-2</v>
      </c>
      <c r="O14" s="30">
        <v>1.4500000000000001E-2</v>
      </c>
      <c r="P14" s="48">
        <v>5.0000000000000001E-4</v>
      </c>
      <c r="Q14" s="70">
        <v>1.8E-3</v>
      </c>
      <c r="R14" s="70">
        <v>4.0000000000000001E-3</v>
      </c>
      <c r="S14" s="31">
        <f t="shared" si="1"/>
        <v>0.46290000000000003</v>
      </c>
    </row>
    <row r="15" spans="1:19" x14ac:dyDescent="0.2">
      <c r="A15" t="s">
        <v>8</v>
      </c>
      <c r="B15" s="30">
        <v>0.42609999999999998</v>
      </c>
      <c r="C15" s="30">
        <v>6.2E-2</v>
      </c>
      <c r="D15" s="30">
        <v>1.4500000000000001E-2</v>
      </c>
      <c r="E15" s="48">
        <v>5.0000000000000001E-4</v>
      </c>
      <c r="F15" s="70">
        <v>1.8E-3</v>
      </c>
      <c r="G15" s="70">
        <v>4.0000000000000001E-3</v>
      </c>
      <c r="H15" s="31">
        <f t="shared" si="0"/>
        <v>0.50889999999999991</v>
      </c>
      <c r="J15" s="90"/>
      <c r="L15" t="s">
        <v>8</v>
      </c>
      <c r="M15" s="95">
        <v>0.38009999999999999</v>
      </c>
      <c r="N15" s="30">
        <v>6.2E-2</v>
      </c>
      <c r="O15" s="30">
        <v>1.4500000000000001E-2</v>
      </c>
      <c r="P15" s="48">
        <v>5.0000000000000001E-4</v>
      </c>
      <c r="Q15" s="70">
        <v>1.8E-3</v>
      </c>
      <c r="R15" s="70">
        <v>4.0000000000000001E-3</v>
      </c>
      <c r="S15" s="31">
        <f t="shared" si="1"/>
        <v>0.46290000000000003</v>
      </c>
    </row>
    <row r="16" spans="1:19" x14ac:dyDescent="0.2">
      <c r="A16" t="s">
        <v>9</v>
      </c>
      <c r="B16" s="30">
        <v>0.42609999999999998</v>
      </c>
      <c r="C16" s="30">
        <v>6.2E-2</v>
      </c>
      <c r="D16" s="30">
        <v>1.4500000000000001E-2</v>
      </c>
      <c r="E16" s="48">
        <v>5.0000000000000001E-4</v>
      </c>
      <c r="F16" s="70">
        <v>1.8E-3</v>
      </c>
      <c r="G16" s="70">
        <v>4.0000000000000001E-3</v>
      </c>
      <c r="H16" s="31">
        <f t="shared" si="0"/>
        <v>0.50889999999999991</v>
      </c>
      <c r="J16" s="90"/>
      <c r="L16" t="s">
        <v>9</v>
      </c>
      <c r="M16" s="95">
        <v>0.38009999999999999</v>
      </c>
      <c r="N16" s="30">
        <v>6.2E-2</v>
      </c>
      <c r="O16" s="30">
        <v>1.4500000000000001E-2</v>
      </c>
      <c r="P16" s="48">
        <v>5.0000000000000001E-4</v>
      </c>
      <c r="Q16" s="70">
        <v>1.8E-3</v>
      </c>
      <c r="R16" s="70">
        <v>4.0000000000000001E-3</v>
      </c>
      <c r="S16" s="31">
        <f t="shared" si="1"/>
        <v>0.46290000000000003</v>
      </c>
    </row>
    <row r="17" spans="1:19" x14ac:dyDescent="0.2">
      <c r="A17" t="s">
        <v>10</v>
      </c>
      <c r="B17" s="30">
        <v>0.42609999999999998</v>
      </c>
      <c r="C17" s="30">
        <v>6.2E-2</v>
      </c>
      <c r="D17" s="30">
        <v>1.4500000000000001E-2</v>
      </c>
      <c r="E17" s="48">
        <v>5.0000000000000001E-4</v>
      </c>
      <c r="F17" s="70">
        <v>1.8E-3</v>
      </c>
      <c r="G17" s="70">
        <v>4.0000000000000001E-3</v>
      </c>
      <c r="H17" s="31">
        <f t="shared" si="0"/>
        <v>0.50889999999999991</v>
      </c>
      <c r="J17" s="90"/>
      <c r="L17" t="s">
        <v>10</v>
      </c>
      <c r="M17" s="95">
        <v>0.38009999999999999</v>
      </c>
      <c r="N17" s="30">
        <v>6.2E-2</v>
      </c>
      <c r="O17" s="30">
        <v>1.4500000000000001E-2</v>
      </c>
      <c r="P17" s="48">
        <v>5.0000000000000001E-4</v>
      </c>
      <c r="Q17" s="70">
        <v>1.8E-3</v>
      </c>
      <c r="R17" s="70">
        <v>4.0000000000000001E-3</v>
      </c>
      <c r="S17" s="31">
        <f t="shared" si="1"/>
        <v>0.46290000000000003</v>
      </c>
    </row>
    <row r="18" spans="1:19" x14ac:dyDescent="0.2">
      <c r="A18" t="s">
        <v>11</v>
      </c>
      <c r="B18" s="30">
        <v>0.42609999999999998</v>
      </c>
      <c r="C18" s="30">
        <v>6.2E-2</v>
      </c>
      <c r="D18" s="30">
        <v>1.4500000000000001E-2</v>
      </c>
      <c r="E18" s="48">
        <v>5.0000000000000001E-4</v>
      </c>
      <c r="F18" s="70">
        <v>1.8E-3</v>
      </c>
      <c r="G18" s="70">
        <v>4.0000000000000001E-3</v>
      </c>
      <c r="H18" s="31">
        <f t="shared" si="0"/>
        <v>0.50889999999999991</v>
      </c>
      <c r="J18" s="90"/>
      <c r="L18" t="s">
        <v>11</v>
      </c>
      <c r="M18" s="95">
        <v>0.38009999999999999</v>
      </c>
      <c r="N18" s="30">
        <v>6.2E-2</v>
      </c>
      <c r="O18" s="30">
        <v>1.4500000000000001E-2</v>
      </c>
      <c r="P18" s="48">
        <v>5.0000000000000001E-4</v>
      </c>
      <c r="Q18" s="70">
        <v>1.8E-3</v>
      </c>
      <c r="R18" s="70">
        <v>4.0000000000000001E-3</v>
      </c>
      <c r="S18" s="31">
        <f t="shared" si="1"/>
        <v>0.46290000000000003</v>
      </c>
    </row>
    <row r="19" spans="1:19" x14ac:dyDescent="0.2">
      <c r="J19" s="90"/>
    </row>
    <row r="20" spans="1:19" x14ac:dyDescent="0.2">
      <c r="A20" s="6" t="s">
        <v>45</v>
      </c>
      <c r="B20" s="32">
        <f t="shared" ref="B20:H20" si="2">SUM(B7:B18)/12</f>
        <v>0.42609999999999998</v>
      </c>
      <c r="C20" s="32">
        <f t="shared" si="2"/>
        <v>6.200000000000002E-2</v>
      </c>
      <c r="D20" s="32">
        <f t="shared" si="2"/>
        <v>1.4500000000000004E-2</v>
      </c>
      <c r="E20" s="32">
        <f t="shared" si="2"/>
        <v>5.0000000000000012E-4</v>
      </c>
      <c r="F20" s="32">
        <f t="shared" si="2"/>
        <v>1.7999999999999997E-3</v>
      </c>
      <c r="G20" s="32">
        <f t="shared" si="2"/>
        <v>4.000000000000001E-3</v>
      </c>
      <c r="H20" s="32">
        <f t="shared" si="2"/>
        <v>0.5088999999999998</v>
      </c>
      <c r="J20" s="90"/>
      <c r="L20" s="6" t="s">
        <v>45</v>
      </c>
      <c r="M20" s="32">
        <f t="shared" ref="M20:S20" si="3">SUM(M7:M18)/12</f>
        <v>0.38010000000000005</v>
      </c>
      <c r="N20" s="32">
        <f t="shared" si="3"/>
        <v>6.200000000000002E-2</v>
      </c>
      <c r="O20" s="32">
        <f t="shared" si="3"/>
        <v>1.4500000000000004E-2</v>
      </c>
      <c r="P20" s="32">
        <f t="shared" si="3"/>
        <v>5.0000000000000012E-4</v>
      </c>
      <c r="Q20" s="32">
        <f t="shared" si="3"/>
        <v>1.7999999999999997E-3</v>
      </c>
      <c r="R20" s="32">
        <f t="shared" si="3"/>
        <v>4.000000000000001E-3</v>
      </c>
      <c r="S20" s="32">
        <f t="shared" si="3"/>
        <v>0.46290000000000009</v>
      </c>
    </row>
    <row r="21" spans="1:19" x14ac:dyDescent="0.2">
      <c r="A21" s="6"/>
      <c r="B21" s="32"/>
      <c r="C21" s="32"/>
      <c r="D21" s="32"/>
      <c r="E21" s="32"/>
      <c r="F21" s="32"/>
      <c r="G21" s="32"/>
      <c r="H21" s="32"/>
      <c r="J21" s="90"/>
      <c r="L21" s="6"/>
      <c r="M21" s="32"/>
      <c r="N21" s="32"/>
      <c r="O21" s="32"/>
      <c r="P21" s="32"/>
      <c r="Q21" s="32"/>
      <c r="R21" s="32"/>
      <c r="S21" s="32"/>
    </row>
    <row r="22" spans="1:19" ht="14.25" x14ac:dyDescent="0.2">
      <c r="A22" s="44" t="s">
        <v>111</v>
      </c>
      <c r="B22" s="30"/>
      <c r="H22" s="31"/>
      <c r="I22" s="31"/>
      <c r="J22" s="91"/>
      <c r="K22" s="31"/>
      <c r="L22" s="44" t="s">
        <v>111</v>
      </c>
      <c r="M22" s="30"/>
      <c r="S22" s="31"/>
    </row>
    <row r="23" spans="1:19" ht="14.25" x14ac:dyDescent="0.2">
      <c r="A23" s="6" t="s">
        <v>113</v>
      </c>
      <c r="B23" s="30"/>
      <c r="I23" s="31"/>
      <c r="J23" s="91"/>
      <c r="K23" s="31"/>
      <c r="L23" s="6" t="s">
        <v>113</v>
      </c>
      <c r="M23" s="30"/>
    </row>
    <row r="24" spans="1:19" x14ac:dyDescent="0.2">
      <c r="B24" s="5"/>
      <c r="C24" s="5"/>
      <c r="E24" s="5"/>
      <c r="H24" s="31"/>
      <c r="J24" s="90"/>
      <c r="M24" s="5"/>
      <c r="N24" s="5"/>
      <c r="P24" s="5"/>
      <c r="S24" s="31"/>
    </row>
    <row r="25" spans="1:19" x14ac:dyDescent="0.2">
      <c r="B25" s="5"/>
      <c r="C25" s="5"/>
      <c r="D25" s="5"/>
      <c r="E25" s="5"/>
      <c r="J25" s="90"/>
      <c r="M25" s="5"/>
      <c r="N25" s="5"/>
      <c r="O25" s="5"/>
      <c r="P25" s="5"/>
    </row>
    <row r="26" spans="1:19" x14ac:dyDescent="0.2">
      <c r="B26" s="5" t="s">
        <v>47</v>
      </c>
      <c r="C26" s="5"/>
      <c r="D26" s="5"/>
      <c r="E26" s="6"/>
      <c r="H26" s="5"/>
      <c r="J26" s="90"/>
      <c r="M26" s="5" t="s">
        <v>47</v>
      </c>
      <c r="N26" s="5"/>
      <c r="O26" s="5"/>
      <c r="P26" s="6"/>
      <c r="S26" s="5"/>
    </row>
    <row r="27" spans="1:19" x14ac:dyDescent="0.2">
      <c r="A27" t="s">
        <v>0</v>
      </c>
      <c r="B27" s="33">
        <f>+'Detail-Hires before 8-29-03'!B26</f>
        <v>1635</v>
      </c>
      <c r="C27" s="33" t="s">
        <v>126</v>
      </c>
      <c r="D27" s="33"/>
      <c r="E27" s="33"/>
      <c r="F27" s="79"/>
      <c r="G27" s="79"/>
      <c r="H27" s="33"/>
      <c r="J27" s="90"/>
      <c r="L27" t="s">
        <v>0</v>
      </c>
      <c r="M27" s="33">
        <f>+B27</f>
        <v>1635</v>
      </c>
      <c r="N27" s="33" t="s">
        <v>126</v>
      </c>
      <c r="O27" s="33"/>
      <c r="P27" s="33"/>
      <c r="Q27" s="79"/>
      <c r="R27" s="79"/>
      <c r="S27" s="33"/>
    </row>
    <row r="28" spans="1:19" x14ac:dyDescent="0.2">
      <c r="A28" t="s">
        <v>1</v>
      </c>
      <c r="B28" s="33">
        <f>+'Detail-Hires before 8-29-03'!B27</f>
        <v>1635</v>
      </c>
      <c r="C28" s="33"/>
      <c r="D28" s="33"/>
      <c r="E28" s="34"/>
      <c r="H28" s="9"/>
      <c r="J28" s="90"/>
      <c r="L28" t="s">
        <v>1</v>
      </c>
      <c r="M28" s="33">
        <f t="shared" ref="M28:M38" si="4">+B28</f>
        <v>1635</v>
      </c>
      <c r="N28" s="33"/>
      <c r="O28" s="33"/>
      <c r="P28" s="34"/>
      <c r="S28" s="9"/>
    </row>
    <row r="29" spans="1:19" x14ac:dyDescent="0.2">
      <c r="A29" t="s">
        <v>2</v>
      </c>
      <c r="B29" s="33">
        <f>+'Detail-Hires before 8-29-03'!B28</f>
        <v>1635</v>
      </c>
      <c r="C29" s="33"/>
      <c r="D29" s="33"/>
      <c r="E29" s="34"/>
      <c r="H29" s="9"/>
      <c r="J29" s="90"/>
      <c r="L29" t="s">
        <v>2</v>
      </c>
      <c r="M29" s="33">
        <f t="shared" si="4"/>
        <v>1635</v>
      </c>
      <c r="N29" s="33"/>
      <c r="O29" s="33"/>
      <c r="P29" s="34"/>
      <c r="S29" s="9"/>
    </row>
    <row r="30" spans="1:19" x14ac:dyDescent="0.2">
      <c r="A30" t="s">
        <v>3</v>
      </c>
      <c r="B30" s="33">
        <f>+'Detail-Hires before 8-29-03'!B29</f>
        <v>1635</v>
      </c>
      <c r="C30" s="33"/>
      <c r="D30" s="33"/>
      <c r="E30" s="34"/>
      <c r="H30" s="9"/>
      <c r="J30" s="90"/>
      <c r="L30" t="s">
        <v>3</v>
      </c>
      <c r="M30" s="33">
        <f t="shared" si="4"/>
        <v>1635</v>
      </c>
      <c r="N30" s="33"/>
      <c r="O30" s="33"/>
      <c r="P30" s="34"/>
      <c r="S30" s="9"/>
    </row>
    <row r="31" spans="1:19" x14ac:dyDescent="0.2">
      <c r="A31" t="s">
        <v>4</v>
      </c>
      <c r="B31" s="33">
        <f>+'Detail-Hires before 8-29-03'!B30</f>
        <v>1635</v>
      </c>
      <c r="C31" s="33"/>
      <c r="D31" s="33"/>
      <c r="E31" s="34"/>
      <c r="H31" s="9"/>
      <c r="J31" s="90"/>
      <c r="L31" t="s">
        <v>4</v>
      </c>
      <c r="M31" s="33">
        <f t="shared" si="4"/>
        <v>1635</v>
      </c>
      <c r="N31" s="33"/>
      <c r="O31" s="33"/>
      <c r="P31" s="34"/>
      <c r="S31" s="9"/>
    </row>
    <row r="32" spans="1:19" x14ac:dyDescent="0.2">
      <c r="A32" t="s">
        <v>5</v>
      </c>
      <c r="B32" s="33">
        <f>+'Detail-Hires before 8-29-03'!B31</f>
        <v>1635</v>
      </c>
      <c r="C32" s="33"/>
      <c r="D32" s="33"/>
      <c r="E32" s="34"/>
      <c r="H32" s="9"/>
      <c r="J32" s="90"/>
      <c r="L32" t="s">
        <v>5</v>
      </c>
      <c r="M32" s="33">
        <f t="shared" si="4"/>
        <v>1635</v>
      </c>
      <c r="N32" s="33"/>
      <c r="O32" s="33"/>
      <c r="P32" s="34"/>
      <c r="S32" s="9"/>
    </row>
    <row r="33" spans="1:19" x14ac:dyDescent="0.2">
      <c r="A33" t="s">
        <v>6</v>
      </c>
      <c r="B33" s="33">
        <f>+'Detail-Hires before 8-29-03'!B32</f>
        <v>1635</v>
      </c>
      <c r="C33" s="33"/>
      <c r="D33" s="33"/>
      <c r="E33" s="34"/>
      <c r="H33" s="9"/>
      <c r="J33" s="90"/>
      <c r="L33" t="s">
        <v>6</v>
      </c>
      <c r="M33" s="33">
        <f t="shared" si="4"/>
        <v>1635</v>
      </c>
      <c r="N33" s="33"/>
      <c r="O33" s="33"/>
      <c r="P33" s="34"/>
      <c r="S33" s="9"/>
    </row>
    <row r="34" spans="1:19" x14ac:dyDescent="0.2">
      <c r="A34" t="s">
        <v>7</v>
      </c>
      <c r="B34" s="33">
        <f>+'Detail-Hires before 8-29-03'!B33</f>
        <v>1635</v>
      </c>
      <c r="C34" s="33"/>
      <c r="D34" s="33"/>
      <c r="E34" s="34"/>
      <c r="H34" s="9"/>
      <c r="J34" s="90"/>
      <c r="L34" t="s">
        <v>7</v>
      </c>
      <c r="M34" s="33">
        <f t="shared" si="4"/>
        <v>1635</v>
      </c>
      <c r="N34" s="33"/>
      <c r="O34" s="33"/>
      <c r="P34" s="34"/>
      <c r="S34" s="9"/>
    </row>
    <row r="35" spans="1:19" x14ac:dyDescent="0.2">
      <c r="A35" t="s">
        <v>8</v>
      </c>
      <c r="B35" s="33">
        <f>+'Detail-Hires before 8-29-03'!B34</f>
        <v>1684</v>
      </c>
      <c r="C35" s="98" t="str">
        <f>+'Detail-Hires before 8-29-03'!C34</f>
        <v>*3% estimated increase 3/1/2026</v>
      </c>
      <c r="D35" s="33"/>
      <c r="E35" s="34"/>
      <c r="H35" s="9"/>
      <c r="J35" s="90"/>
      <c r="L35" t="s">
        <v>8</v>
      </c>
      <c r="M35" s="33">
        <f t="shared" si="4"/>
        <v>1684</v>
      </c>
      <c r="N35" s="98" t="str">
        <f>+'Detail-Hires before 8-29-03'!C34</f>
        <v>*3% estimated increase 3/1/2026</v>
      </c>
      <c r="O35" s="33"/>
      <c r="P35" s="34"/>
      <c r="S35" s="9"/>
    </row>
    <row r="36" spans="1:19" x14ac:dyDescent="0.2">
      <c r="A36" t="s">
        <v>9</v>
      </c>
      <c r="B36" s="33">
        <f>+'Detail-Hires before 8-29-03'!B35</f>
        <v>1684</v>
      </c>
      <c r="C36" s="33"/>
      <c r="D36" s="33"/>
      <c r="E36" s="34"/>
      <c r="H36" s="9"/>
      <c r="J36" s="90"/>
      <c r="L36" t="s">
        <v>9</v>
      </c>
      <c r="M36" s="33">
        <f t="shared" si="4"/>
        <v>1684</v>
      </c>
      <c r="N36" s="33"/>
      <c r="O36" s="33"/>
      <c r="P36" s="34"/>
      <c r="S36" s="9"/>
    </row>
    <row r="37" spans="1:19" x14ac:dyDescent="0.2">
      <c r="A37" t="s">
        <v>10</v>
      </c>
      <c r="B37" s="33">
        <f>+'Detail-Hires before 8-29-03'!B36</f>
        <v>1684</v>
      </c>
      <c r="C37" s="33"/>
      <c r="D37" s="33"/>
      <c r="E37" s="34"/>
      <c r="H37" s="9"/>
      <c r="J37" s="90"/>
      <c r="L37" t="s">
        <v>10</v>
      </c>
      <c r="M37" s="33">
        <f t="shared" si="4"/>
        <v>1684</v>
      </c>
      <c r="N37" s="33"/>
      <c r="O37" s="33"/>
      <c r="P37" s="34"/>
      <c r="S37" s="9"/>
    </row>
    <row r="38" spans="1:19" x14ac:dyDescent="0.2">
      <c r="A38" t="s">
        <v>11</v>
      </c>
      <c r="B38" s="33">
        <f>+'Detail-Hires before 8-29-03'!B37</f>
        <v>1684</v>
      </c>
      <c r="C38" s="33"/>
      <c r="D38" s="33"/>
      <c r="E38" s="34"/>
      <c r="H38" s="9"/>
      <c r="J38" s="90"/>
      <c r="L38" t="s">
        <v>11</v>
      </c>
      <c r="M38" s="33">
        <f t="shared" si="4"/>
        <v>1684</v>
      </c>
      <c r="N38" s="33"/>
      <c r="O38" s="33"/>
      <c r="P38" s="34"/>
      <c r="S38" s="9"/>
    </row>
    <row r="39" spans="1:19" x14ac:dyDescent="0.2">
      <c r="J39" s="90"/>
    </row>
    <row r="40" spans="1:19" x14ac:dyDescent="0.2">
      <c r="A40" s="6" t="s">
        <v>45</v>
      </c>
      <c r="B40" s="35">
        <f>ROUND(SUM(B27:B38)/12,0)</f>
        <v>1651</v>
      </c>
      <c r="C40" s="35"/>
      <c r="D40" s="35"/>
      <c r="E40" s="35"/>
      <c r="H40" s="35"/>
      <c r="J40" s="90"/>
      <c r="L40" s="6" t="s">
        <v>45</v>
      </c>
      <c r="M40" s="35">
        <f>ROUND(SUM(M27:M38)/12,0)</f>
        <v>1651</v>
      </c>
      <c r="N40" s="35"/>
      <c r="O40" s="35"/>
      <c r="P40" s="35"/>
      <c r="S40" s="35"/>
    </row>
    <row r="41" spans="1:19" x14ac:dyDescent="0.2">
      <c r="J41" s="90"/>
    </row>
    <row r="42" spans="1:19" ht="27" customHeight="1" x14ac:dyDescent="0.2">
      <c r="A42" s="6" t="s">
        <v>15</v>
      </c>
      <c r="B42" s="35">
        <f>SUM(B27:B38)</f>
        <v>19816</v>
      </c>
      <c r="C42" s="35"/>
      <c r="D42" s="35"/>
      <c r="E42" s="35"/>
      <c r="F42" s="9"/>
      <c r="G42" s="9"/>
      <c r="J42" s="90"/>
      <c r="L42" s="6" t="s">
        <v>15</v>
      </c>
      <c r="M42" s="35">
        <f>SUM(M27:M38)</f>
        <v>19816</v>
      </c>
      <c r="N42" s="35"/>
      <c r="O42" s="35"/>
      <c r="P42" s="35"/>
      <c r="Q42" s="9"/>
      <c r="R42" s="9"/>
    </row>
    <row r="43" spans="1:19" x14ac:dyDescent="0.2">
      <c r="C43" s="110"/>
      <c r="D43" s="110"/>
      <c r="N43" s="110"/>
      <c r="O43" s="110"/>
    </row>
  </sheetData>
  <mergeCells count="7">
    <mergeCell ref="M5:S5"/>
    <mergeCell ref="C43:D43"/>
    <mergeCell ref="N43:O43"/>
    <mergeCell ref="A1:H1"/>
    <mergeCell ref="A2:H2"/>
    <mergeCell ref="A3:H3"/>
    <mergeCell ref="B5:H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M98"/>
  <sheetViews>
    <sheetView showGridLines="0" workbookViewId="0">
      <selection activeCell="A2" sqref="A2:M2"/>
    </sheetView>
  </sheetViews>
  <sheetFormatPr defaultRowHeight="12.75" x14ac:dyDescent="0.2"/>
  <cols>
    <col min="1" max="1" width="5.5703125" customWidth="1"/>
    <col min="2" max="2" width="11.7109375" customWidth="1"/>
    <col min="3" max="3" width="10.28515625" customWidth="1"/>
    <col min="4" max="4" width="11.28515625" bestFit="1" customWidth="1"/>
    <col min="5" max="5" width="3.5703125" customWidth="1"/>
    <col min="6" max="6" width="10.28515625" customWidth="1"/>
    <col min="7" max="7" width="11.28515625" bestFit="1" customWidth="1"/>
    <col min="8" max="8" width="3.5703125" customWidth="1"/>
    <col min="9" max="9" width="10.28515625" customWidth="1"/>
    <col min="10" max="10" width="11.28515625" bestFit="1" customWidth="1"/>
    <col min="11" max="11" width="3.5703125" customWidth="1"/>
    <col min="12" max="12" width="10.28515625" customWidth="1"/>
    <col min="13" max="13" width="11.28515625" bestFit="1" customWidth="1"/>
  </cols>
  <sheetData>
    <row r="1" spans="1:13" ht="15.75" x14ac:dyDescent="0.25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">
      <c r="A2" s="103" t="s">
        <v>50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Instructions!C5</f>
        <v>Fiscal Year 2026 - ESTIMATES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">
      <c r="A4" s="107" t="str">
        <f>Instructions!C6</f>
        <v>Updated November 18, 2024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5.0999999999999996" customHeight="1" x14ac:dyDescent="0.2">
      <c r="A5" s="108" t="s">
        <v>32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x14ac:dyDescent="0.2">
      <c r="A6" s="108"/>
      <c r="B6" s="8"/>
      <c r="C6" s="103" t="s">
        <v>20</v>
      </c>
      <c r="D6" s="103"/>
      <c r="E6" s="6"/>
      <c r="F6" s="103" t="s">
        <v>22</v>
      </c>
      <c r="G6" s="103"/>
      <c r="H6" s="6"/>
      <c r="I6" s="103" t="s">
        <v>23</v>
      </c>
      <c r="J6" s="103"/>
      <c r="K6" s="6"/>
      <c r="L6" s="103" t="s">
        <v>23</v>
      </c>
      <c r="M6" s="105"/>
    </row>
    <row r="7" spans="1:13" x14ac:dyDescent="0.2">
      <c r="A7" s="108"/>
      <c r="B7" s="8"/>
      <c r="C7" s="103" t="s">
        <v>21</v>
      </c>
      <c r="D7" s="103"/>
      <c r="E7" s="6"/>
      <c r="F7" s="103" t="s">
        <v>21</v>
      </c>
      <c r="G7" s="103"/>
      <c r="H7" s="6"/>
      <c r="I7" s="103" t="s">
        <v>24</v>
      </c>
      <c r="J7" s="103"/>
      <c r="K7" s="6"/>
      <c r="L7" s="103" t="s">
        <v>24</v>
      </c>
      <c r="M7" s="105"/>
    </row>
    <row r="8" spans="1:13" x14ac:dyDescent="0.2">
      <c r="A8" s="108"/>
      <c r="B8" s="8"/>
      <c r="C8" s="103" t="s">
        <v>17</v>
      </c>
      <c r="D8" s="103"/>
      <c r="E8" s="6"/>
      <c r="F8" s="103" t="s">
        <v>18</v>
      </c>
      <c r="G8" s="103"/>
      <c r="H8" s="6"/>
      <c r="I8" s="103" t="s">
        <v>17</v>
      </c>
      <c r="J8" s="103"/>
      <c r="K8" s="6"/>
      <c r="L8" s="103" t="s">
        <v>18</v>
      </c>
      <c r="M8" s="105"/>
    </row>
    <row r="9" spans="1:13" x14ac:dyDescent="0.2">
      <c r="A9" s="108"/>
      <c r="B9" s="8"/>
      <c r="C9" s="1" t="s">
        <v>12</v>
      </c>
      <c r="D9" s="1" t="s">
        <v>13</v>
      </c>
      <c r="E9" s="1"/>
      <c r="F9" s="1" t="s">
        <v>12</v>
      </c>
      <c r="G9" s="1" t="s">
        <v>13</v>
      </c>
      <c r="H9" s="1"/>
      <c r="I9" s="1" t="s">
        <v>12</v>
      </c>
      <c r="J9" s="1" t="s">
        <v>13</v>
      </c>
      <c r="L9" s="1" t="s">
        <v>12</v>
      </c>
      <c r="M9" s="23" t="s">
        <v>13</v>
      </c>
    </row>
    <row r="10" spans="1:13" x14ac:dyDescent="0.2">
      <c r="A10" s="108"/>
      <c r="B10" s="8" t="s">
        <v>0</v>
      </c>
      <c r="C10" s="2">
        <f>'Detail-Hires before 8-29-03'!$H$6</f>
        <v>0.42850000000000005</v>
      </c>
      <c r="D10" s="9">
        <f>'Detail-Hires before 8-29-03'!$B26</f>
        <v>1635</v>
      </c>
      <c r="F10" s="2">
        <f>'Detail-Hires before 8-29-03'!$H6</f>
        <v>0.42850000000000005</v>
      </c>
      <c r="G10" s="9"/>
      <c r="I10" s="2">
        <f>'Detail-Hires before 8-29-03'!$H6</f>
        <v>0.42850000000000005</v>
      </c>
      <c r="J10" s="9">
        <f>+D10</f>
        <v>1635</v>
      </c>
      <c r="L10" s="2">
        <f>'Detail-Hires before 8-29-03'!$H6</f>
        <v>0.42850000000000005</v>
      </c>
      <c r="M10" s="25"/>
    </row>
    <row r="11" spans="1:13" x14ac:dyDescent="0.2">
      <c r="A11" s="108"/>
      <c r="B11" s="8" t="s">
        <v>1</v>
      </c>
      <c r="C11" s="2">
        <f>'Detail-Hires before 8-29-03'!$H$7</f>
        <v>0.42850000000000005</v>
      </c>
      <c r="D11" s="9">
        <f>'Detail-Hires before 8-29-03'!$B27</f>
        <v>1635</v>
      </c>
      <c r="F11" s="2">
        <f>'Detail-Hires before 8-29-03'!$H7</f>
        <v>0.42850000000000005</v>
      </c>
      <c r="G11" s="9"/>
      <c r="I11" s="2">
        <f>'Detail-Hires before 8-29-03'!$H7</f>
        <v>0.42850000000000005</v>
      </c>
      <c r="J11" s="9">
        <f t="shared" ref="J11:J21" si="0">+D11</f>
        <v>1635</v>
      </c>
      <c r="L11" s="2">
        <f>'Detail-Hires before 8-29-03'!$H7</f>
        <v>0.42850000000000005</v>
      </c>
      <c r="M11" s="25"/>
    </row>
    <row r="12" spans="1:13" x14ac:dyDescent="0.2">
      <c r="A12" s="108"/>
      <c r="B12" s="8" t="s">
        <v>2</v>
      </c>
      <c r="C12" s="2">
        <f>'Detail-Hires before 8-29-03'!$H$8</f>
        <v>0.42850000000000005</v>
      </c>
      <c r="D12" s="9">
        <f>'Detail-Hires before 8-29-03'!$B28</f>
        <v>1635</v>
      </c>
      <c r="F12" s="2">
        <f>'Detail-Hires before 8-29-03'!$H8</f>
        <v>0.42850000000000005</v>
      </c>
      <c r="G12" s="9"/>
      <c r="I12" s="2">
        <f>'Detail-Hires before 8-29-03'!$H8</f>
        <v>0.42850000000000005</v>
      </c>
      <c r="J12" s="9">
        <f t="shared" si="0"/>
        <v>1635</v>
      </c>
      <c r="L12" s="2">
        <f>'Detail-Hires before 8-29-03'!$H8</f>
        <v>0.42850000000000005</v>
      </c>
      <c r="M12" s="25"/>
    </row>
    <row r="13" spans="1:13" x14ac:dyDescent="0.2">
      <c r="A13" s="108"/>
      <c r="B13" s="8" t="s">
        <v>3</v>
      </c>
      <c r="C13" s="2">
        <f>'Detail-Hires before 8-29-03'!$H$9</f>
        <v>0.42850000000000005</v>
      </c>
      <c r="D13" s="9">
        <f>'Detail-Hires before 8-29-03'!$B29</f>
        <v>1635</v>
      </c>
      <c r="F13" s="2">
        <f>'Detail-Hires before 8-29-03'!$H9</f>
        <v>0.42850000000000005</v>
      </c>
      <c r="G13" s="9"/>
      <c r="I13" s="2">
        <f>'Detail-Hires before 8-29-03'!$H9</f>
        <v>0.42850000000000005</v>
      </c>
      <c r="J13" s="9">
        <f t="shared" si="0"/>
        <v>1635</v>
      </c>
      <c r="L13" s="2">
        <f>'Detail-Hires before 8-29-03'!$H9</f>
        <v>0.42850000000000005</v>
      </c>
      <c r="M13" s="25"/>
    </row>
    <row r="14" spans="1:13" x14ac:dyDescent="0.2">
      <c r="A14" s="108"/>
      <c r="B14" s="8" t="s">
        <v>4</v>
      </c>
      <c r="C14" s="2">
        <f>'Detail-Hires before 8-29-03'!$H$10</f>
        <v>0.42850000000000005</v>
      </c>
      <c r="D14" s="9">
        <f>'Detail-Hires before 8-29-03'!$B30</f>
        <v>1635</v>
      </c>
      <c r="F14" s="2">
        <f>'Detail-Hires before 8-29-03'!$H10</f>
        <v>0.42850000000000005</v>
      </c>
      <c r="G14" s="9"/>
      <c r="I14" s="2">
        <f>'Detail-Hires before 8-29-03'!$H10</f>
        <v>0.42850000000000005</v>
      </c>
      <c r="J14" s="9">
        <f t="shared" si="0"/>
        <v>1635</v>
      </c>
      <c r="L14" s="2">
        <f>'Detail-Hires before 8-29-03'!$H10</f>
        <v>0.42850000000000005</v>
      </c>
      <c r="M14" s="25"/>
    </row>
    <row r="15" spans="1:13" x14ac:dyDescent="0.2">
      <c r="A15" s="108"/>
      <c r="B15" s="8" t="s">
        <v>5</v>
      </c>
      <c r="C15" s="2">
        <f>'Detail-Hires before 8-29-03'!$H$11</f>
        <v>0.42850000000000005</v>
      </c>
      <c r="D15" s="9">
        <f>'Detail-Hires before 8-29-03'!$B31</f>
        <v>1635</v>
      </c>
      <c r="F15" s="2">
        <f>'Detail-Hires before 8-29-03'!$H11</f>
        <v>0.42850000000000005</v>
      </c>
      <c r="G15" s="9"/>
      <c r="I15" s="2">
        <f>'Detail-Hires before 8-29-03'!$H11</f>
        <v>0.42850000000000005</v>
      </c>
      <c r="J15" s="9">
        <f t="shared" si="0"/>
        <v>1635</v>
      </c>
      <c r="L15" s="2">
        <f>'Detail-Hires before 8-29-03'!$H11</f>
        <v>0.42850000000000005</v>
      </c>
      <c r="M15" s="25"/>
    </row>
    <row r="16" spans="1:13" x14ac:dyDescent="0.2">
      <c r="A16" s="108"/>
      <c r="B16" s="8" t="s">
        <v>6</v>
      </c>
      <c r="C16" s="2">
        <f>'Detail-Hires before 8-29-03'!$H$12</f>
        <v>0.42850000000000005</v>
      </c>
      <c r="D16" s="9">
        <f>'Detail-Hires before 8-29-03'!$B32</f>
        <v>1635</v>
      </c>
      <c r="F16" s="2">
        <f>'Detail-Hires before 8-29-03'!$H12</f>
        <v>0.42850000000000005</v>
      </c>
      <c r="G16" s="9"/>
      <c r="I16" s="2">
        <f>'Detail-Hires before 8-29-03'!$H12</f>
        <v>0.42850000000000005</v>
      </c>
      <c r="J16" s="9">
        <f t="shared" si="0"/>
        <v>1635</v>
      </c>
      <c r="L16" s="2">
        <f>'Detail-Hires before 8-29-03'!$H12</f>
        <v>0.42850000000000005</v>
      </c>
      <c r="M16" s="25"/>
    </row>
    <row r="17" spans="1:13" x14ac:dyDescent="0.2">
      <c r="A17" s="108"/>
      <c r="B17" s="8" t="s">
        <v>7</v>
      </c>
      <c r="C17" s="2">
        <f>'Detail-Hires before 8-29-03'!$H$13</f>
        <v>0.42850000000000005</v>
      </c>
      <c r="D17" s="9">
        <f>'Detail-Hires before 8-29-03'!$B33</f>
        <v>1635</v>
      </c>
      <c r="F17" s="2">
        <f>'Detail-Hires before 8-29-03'!$H13</f>
        <v>0.42850000000000005</v>
      </c>
      <c r="G17" s="9"/>
      <c r="I17" s="2">
        <f>'Detail-Hires before 8-29-03'!$H13</f>
        <v>0.42850000000000005</v>
      </c>
      <c r="J17" s="9">
        <f t="shared" si="0"/>
        <v>1635</v>
      </c>
      <c r="L17" s="2">
        <f>'Detail-Hires before 8-29-03'!$H13</f>
        <v>0.42850000000000005</v>
      </c>
      <c r="M17" s="25"/>
    </row>
    <row r="18" spans="1:13" x14ac:dyDescent="0.2">
      <c r="A18" s="108"/>
      <c r="B18" s="8" t="s">
        <v>8</v>
      </c>
      <c r="C18" s="2">
        <f>'Detail-Hires before 8-29-03'!$H$14</f>
        <v>0.42850000000000005</v>
      </c>
      <c r="D18" s="9">
        <f>'Detail-Hires before 8-29-03'!$B34</f>
        <v>1684</v>
      </c>
      <c r="F18" s="2">
        <f>'Detail-Hires before 8-29-03'!$H14</f>
        <v>0.42850000000000005</v>
      </c>
      <c r="G18" s="9"/>
      <c r="I18" s="2">
        <f>'Detail-Hires before 8-29-03'!$H14</f>
        <v>0.42850000000000005</v>
      </c>
      <c r="J18" s="9">
        <f t="shared" si="0"/>
        <v>1684</v>
      </c>
      <c r="L18" s="2">
        <f>'Detail-Hires before 8-29-03'!$H14</f>
        <v>0.42850000000000005</v>
      </c>
      <c r="M18" s="25"/>
    </row>
    <row r="19" spans="1:13" x14ac:dyDescent="0.2">
      <c r="A19" s="108"/>
      <c r="B19" s="8" t="s">
        <v>9</v>
      </c>
      <c r="C19" s="2">
        <f>'Detail-Hires before 8-29-03'!$H$15</f>
        <v>0.42850000000000005</v>
      </c>
      <c r="D19" s="9">
        <f>'Detail-Hires before 8-29-03'!$B35</f>
        <v>1684</v>
      </c>
      <c r="F19" s="2">
        <f>'Detail-Hires before 8-29-03'!$H15</f>
        <v>0.42850000000000005</v>
      </c>
      <c r="G19" s="9"/>
      <c r="I19" s="2">
        <f>'Detail-Hires before 8-29-03'!$H15</f>
        <v>0.42850000000000005</v>
      </c>
      <c r="J19" s="9">
        <f t="shared" si="0"/>
        <v>1684</v>
      </c>
      <c r="L19" s="2">
        <f>'Detail-Hires before 8-29-03'!$H15</f>
        <v>0.42850000000000005</v>
      </c>
      <c r="M19" s="25"/>
    </row>
    <row r="20" spans="1:13" x14ac:dyDescent="0.2">
      <c r="A20" s="108"/>
      <c r="B20" s="8" t="s">
        <v>10</v>
      </c>
      <c r="C20" s="2">
        <f>'Detail-Hires before 8-29-03'!$H$16</f>
        <v>0.42850000000000005</v>
      </c>
      <c r="D20" s="9">
        <f>'Detail-Hires before 8-29-03'!$B36</f>
        <v>1684</v>
      </c>
      <c r="F20" s="2">
        <f>'Detail-Hires before 8-29-03'!$H16</f>
        <v>0.42850000000000005</v>
      </c>
      <c r="G20" s="9"/>
      <c r="I20" s="2">
        <f>'Detail-Hires before 8-29-03'!$H16</f>
        <v>0.42850000000000005</v>
      </c>
      <c r="J20" s="9">
        <f t="shared" si="0"/>
        <v>1684</v>
      </c>
      <c r="L20" s="2">
        <f>'Detail-Hires before 8-29-03'!$H16</f>
        <v>0.42850000000000005</v>
      </c>
      <c r="M20" s="25"/>
    </row>
    <row r="21" spans="1:13" x14ac:dyDescent="0.2">
      <c r="A21" s="108"/>
      <c r="B21" s="8" t="s">
        <v>11</v>
      </c>
      <c r="C21" s="28">
        <f>'Detail-Hires before 8-29-03'!$H$17</f>
        <v>0.42850000000000005</v>
      </c>
      <c r="D21" s="9">
        <f>'Detail-Hires before 8-29-03'!$B37</f>
        <v>1684</v>
      </c>
      <c r="F21" s="28">
        <f>'Detail-Hires before 8-29-03'!$H17</f>
        <v>0.42850000000000005</v>
      </c>
      <c r="G21" s="9"/>
      <c r="I21" s="28">
        <f>'Detail-Hires before 8-29-03'!$H17</f>
        <v>0.42850000000000005</v>
      </c>
      <c r="J21" s="9">
        <f t="shared" si="0"/>
        <v>1684</v>
      </c>
      <c r="L21" s="28">
        <f>'Detail-Hires before 8-29-03'!$H17</f>
        <v>0.42850000000000005</v>
      </c>
      <c r="M21" s="25"/>
    </row>
    <row r="22" spans="1:13" x14ac:dyDescent="0.2">
      <c r="A22" s="108"/>
      <c r="B22" s="8"/>
      <c r="M22" s="19"/>
    </row>
    <row r="23" spans="1:13" x14ac:dyDescent="0.2">
      <c r="A23" s="108"/>
      <c r="B23" s="10" t="s">
        <v>14</v>
      </c>
      <c r="C23" s="11">
        <f>SUM(C10:C21)/12</f>
        <v>0.42849999999999994</v>
      </c>
      <c r="D23" s="12">
        <f>SUM(D10:D21)/12</f>
        <v>1651.3333333333333</v>
      </c>
      <c r="E23" s="6"/>
      <c r="F23" s="11">
        <f>SUM(F10:F21)/12</f>
        <v>0.42849999999999994</v>
      </c>
      <c r="G23" s="12">
        <f>SUM(G10:G21)/12</f>
        <v>0</v>
      </c>
      <c r="H23" s="6"/>
      <c r="I23" s="11">
        <f>SUM(I10:I21)/12</f>
        <v>0.42849999999999994</v>
      </c>
      <c r="J23" s="12">
        <f>SUM(J10:J21)/12</f>
        <v>1651.3333333333333</v>
      </c>
      <c r="K23" s="6"/>
      <c r="L23" s="11">
        <f>SUM(L10:L21)/12</f>
        <v>0.42849999999999994</v>
      </c>
      <c r="M23" s="26">
        <f>SUM(M10:M21)/12</f>
        <v>0</v>
      </c>
    </row>
    <row r="24" spans="1:13" ht="13.5" thickBot="1" x14ac:dyDescent="0.25">
      <c r="A24" s="108"/>
      <c r="B24" s="10" t="s">
        <v>15</v>
      </c>
      <c r="C24" s="6"/>
      <c r="D24" s="7">
        <f>SUM(D10:D21)</f>
        <v>19816</v>
      </c>
      <c r="E24" s="6"/>
      <c r="F24" s="6"/>
      <c r="G24" s="7">
        <f>SUM(G10:G21)</f>
        <v>0</v>
      </c>
      <c r="H24" s="6"/>
      <c r="I24" s="6"/>
      <c r="J24" s="7">
        <f>SUM(J10:J21)</f>
        <v>19816</v>
      </c>
      <c r="K24" s="6"/>
      <c r="L24" s="6"/>
      <c r="M24" s="41">
        <f>SUM(M10:M21)</f>
        <v>0</v>
      </c>
    </row>
    <row r="25" spans="1:13" ht="5.0999999999999996" customHeight="1" thickTop="1" x14ac:dyDescent="0.2">
      <c r="A25" s="108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3" ht="12.75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2.75" customHeight="1" x14ac:dyDescent="0.2">
      <c r="A27" s="108" t="s">
        <v>34</v>
      </c>
      <c r="B27" s="8"/>
      <c r="C27" s="103" t="s">
        <v>23</v>
      </c>
      <c r="D27" s="103"/>
      <c r="F27" s="103" t="s">
        <v>23</v>
      </c>
      <c r="G27" s="103"/>
      <c r="M27" s="19"/>
    </row>
    <row r="28" spans="1:13" ht="12.75" customHeight="1" x14ac:dyDescent="0.2">
      <c r="A28" s="108"/>
      <c r="B28" s="8"/>
      <c r="C28" s="103" t="s">
        <v>24</v>
      </c>
      <c r="D28" s="103"/>
      <c r="F28" s="103" t="s">
        <v>24</v>
      </c>
      <c r="G28" s="103"/>
      <c r="M28" s="19"/>
    </row>
    <row r="29" spans="1:13" ht="12.75" customHeight="1" x14ac:dyDescent="0.2">
      <c r="A29" s="108"/>
      <c r="B29" s="8"/>
      <c r="C29" s="106" t="s">
        <v>35</v>
      </c>
      <c r="D29" s="106"/>
      <c r="F29" s="106" t="s">
        <v>36</v>
      </c>
      <c r="G29" s="106"/>
      <c r="M29" s="19"/>
    </row>
    <row r="30" spans="1:13" ht="12.75" customHeight="1" x14ac:dyDescent="0.2">
      <c r="A30" s="108"/>
      <c r="B30" s="8"/>
      <c r="C30" s="1" t="s">
        <v>12</v>
      </c>
      <c r="D30" s="1" t="s">
        <v>13</v>
      </c>
      <c r="F30" s="1" t="s">
        <v>12</v>
      </c>
      <c r="G30" s="1" t="s">
        <v>13</v>
      </c>
      <c r="M30" s="19"/>
    </row>
    <row r="31" spans="1:13" ht="12.75" customHeight="1" x14ac:dyDescent="0.2">
      <c r="A31" s="108"/>
      <c r="B31" s="8" t="s">
        <v>0</v>
      </c>
      <c r="C31" s="2">
        <f>SUM('Detail-Hires before 8-29-03'!C6:G6)</f>
        <v>8.2799999999999999E-2</v>
      </c>
      <c r="D31" s="9">
        <f>'Detail-Hires before 8-29-03'!B26</f>
        <v>1635</v>
      </c>
      <c r="F31" s="2">
        <f>SUM('Detail-Hires before 8-29-03'!C6:G6)</f>
        <v>8.2799999999999999E-2</v>
      </c>
      <c r="G31" s="9">
        <v>0</v>
      </c>
      <c r="M31" s="19"/>
    </row>
    <row r="32" spans="1:13" ht="12.75" customHeight="1" x14ac:dyDescent="0.2">
      <c r="A32" s="108"/>
      <c r="B32" s="8" t="s">
        <v>1</v>
      </c>
      <c r="C32" s="2">
        <f>SUM('Detail-Hires before 8-29-03'!C7:G7)</f>
        <v>8.2799999999999999E-2</v>
      </c>
      <c r="D32" s="9">
        <f>'Detail-Hires before 8-29-03'!B27</f>
        <v>1635</v>
      </c>
      <c r="F32" s="2">
        <f>SUM('Detail-Hires before 8-29-03'!C7:G7)</f>
        <v>8.2799999999999999E-2</v>
      </c>
      <c r="G32" s="9">
        <v>0</v>
      </c>
      <c r="M32" s="19"/>
    </row>
    <row r="33" spans="1:13" ht="12.75" customHeight="1" x14ac:dyDescent="0.2">
      <c r="A33" s="108"/>
      <c r="B33" s="8" t="s">
        <v>2</v>
      </c>
      <c r="C33" s="2">
        <f>SUM('Detail-Hires before 8-29-03'!C8:G8)</f>
        <v>8.2799999999999999E-2</v>
      </c>
      <c r="D33" s="9">
        <f>'Detail-Hires before 8-29-03'!B28</f>
        <v>1635</v>
      </c>
      <c r="F33" s="2">
        <f>SUM('Detail-Hires before 8-29-03'!C8:G8)</f>
        <v>8.2799999999999999E-2</v>
      </c>
      <c r="G33" s="9">
        <v>0</v>
      </c>
      <c r="M33" s="19"/>
    </row>
    <row r="34" spans="1:13" ht="12.75" customHeight="1" x14ac:dyDescent="0.2">
      <c r="A34" s="108"/>
      <c r="B34" s="8" t="s">
        <v>3</v>
      </c>
      <c r="C34" s="2">
        <f>SUM('Detail-Hires before 8-29-03'!C9:G9)</f>
        <v>8.2799999999999999E-2</v>
      </c>
      <c r="D34" s="9">
        <f>'Detail-Hires before 8-29-03'!B29</f>
        <v>1635</v>
      </c>
      <c r="F34" s="2">
        <f>SUM('Detail-Hires before 8-29-03'!C9:G9)</f>
        <v>8.2799999999999999E-2</v>
      </c>
      <c r="G34" s="9">
        <v>0</v>
      </c>
      <c r="M34" s="19"/>
    </row>
    <row r="35" spans="1:13" ht="12.75" customHeight="1" x14ac:dyDescent="0.2">
      <c r="A35" s="108"/>
      <c r="B35" s="8" t="s">
        <v>4</v>
      </c>
      <c r="C35" s="2">
        <f>SUM('Detail-Hires before 8-29-03'!C10:G10)</f>
        <v>8.2799999999999999E-2</v>
      </c>
      <c r="D35" s="9">
        <f>'Detail-Hires before 8-29-03'!B30</f>
        <v>1635</v>
      </c>
      <c r="F35" s="2">
        <f>SUM('Detail-Hires before 8-29-03'!C10:G10)</f>
        <v>8.2799999999999999E-2</v>
      </c>
      <c r="G35" s="9">
        <v>0</v>
      </c>
      <c r="M35" s="19"/>
    </row>
    <row r="36" spans="1:13" ht="12.75" customHeight="1" x14ac:dyDescent="0.2">
      <c r="A36" s="108"/>
      <c r="B36" s="8" t="s">
        <v>5</v>
      </c>
      <c r="C36" s="2">
        <f>SUM('Detail-Hires before 8-29-03'!C11:G11)</f>
        <v>8.2799999999999999E-2</v>
      </c>
      <c r="D36" s="9">
        <f>'Detail-Hires before 8-29-03'!B31</f>
        <v>1635</v>
      </c>
      <c r="F36" s="2">
        <f>SUM('Detail-Hires before 8-29-03'!C11:G11)</f>
        <v>8.2799999999999999E-2</v>
      </c>
      <c r="G36" s="9">
        <v>0</v>
      </c>
      <c r="M36" s="19"/>
    </row>
    <row r="37" spans="1:13" ht="12.75" customHeight="1" x14ac:dyDescent="0.2">
      <c r="A37" s="108"/>
      <c r="B37" s="8" t="s">
        <v>6</v>
      </c>
      <c r="C37" s="2">
        <f>SUM('Detail-Hires before 8-29-03'!C12:G12)</f>
        <v>8.2799999999999999E-2</v>
      </c>
      <c r="D37" s="9">
        <f>'Detail-Hires before 8-29-03'!B32</f>
        <v>1635</v>
      </c>
      <c r="F37" s="2">
        <f>SUM('Detail-Hires before 8-29-03'!C12:G12)</f>
        <v>8.2799999999999999E-2</v>
      </c>
      <c r="G37" s="9">
        <v>0</v>
      </c>
      <c r="M37" s="19"/>
    </row>
    <row r="38" spans="1:13" ht="12.75" customHeight="1" x14ac:dyDescent="0.2">
      <c r="A38" s="108"/>
      <c r="B38" s="8" t="s">
        <v>7</v>
      </c>
      <c r="C38" s="2">
        <f>SUM('Detail-Hires before 8-29-03'!C13:G13)</f>
        <v>8.2799999999999999E-2</v>
      </c>
      <c r="D38" s="9">
        <f>'Detail-Hires before 8-29-03'!B33</f>
        <v>1635</v>
      </c>
      <c r="F38" s="2">
        <f>SUM('Detail-Hires before 8-29-03'!C13:G13)</f>
        <v>8.2799999999999999E-2</v>
      </c>
      <c r="G38" s="9">
        <v>0</v>
      </c>
      <c r="M38" s="19"/>
    </row>
    <row r="39" spans="1:13" ht="12.75" customHeight="1" x14ac:dyDescent="0.2">
      <c r="A39" s="108"/>
      <c r="B39" s="8" t="s">
        <v>8</v>
      </c>
      <c r="C39" s="2">
        <f>SUM('Detail-Hires before 8-29-03'!C14:G14)</f>
        <v>8.2799999999999999E-2</v>
      </c>
      <c r="D39" s="9">
        <f>'Detail-Hires before 8-29-03'!B34</f>
        <v>1684</v>
      </c>
      <c r="F39" s="2">
        <f>SUM('Detail-Hires before 8-29-03'!C14:G14)</f>
        <v>8.2799999999999999E-2</v>
      </c>
      <c r="G39" s="9">
        <v>0</v>
      </c>
      <c r="M39" s="19"/>
    </row>
    <row r="40" spans="1:13" ht="12.75" customHeight="1" x14ac:dyDescent="0.2">
      <c r="A40" s="108"/>
      <c r="B40" s="8" t="s">
        <v>9</v>
      </c>
      <c r="C40" s="2">
        <f>SUM('Detail-Hires before 8-29-03'!C15:G15)</f>
        <v>8.2799999999999999E-2</v>
      </c>
      <c r="D40" s="9">
        <f>'Detail-Hires before 8-29-03'!B35</f>
        <v>1684</v>
      </c>
      <c r="F40" s="2">
        <f>SUM('Detail-Hires before 8-29-03'!C15:G15)</f>
        <v>8.2799999999999999E-2</v>
      </c>
      <c r="G40" s="9">
        <v>0</v>
      </c>
      <c r="M40" s="19"/>
    </row>
    <row r="41" spans="1:13" ht="12.75" customHeight="1" x14ac:dyDescent="0.2">
      <c r="A41" s="108"/>
      <c r="B41" s="8" t="s">
        <v>10</v>
      </c>
      <c r="C41" s="2">
        <f>SUM('Detail-Hires before 8-29-03'!C16:G16)</f>
        <v>8.2799999999999999E-2</v>
      </c>
      <c r="D41" s="9">
        <f>'Detail-Hires before 8-29-03'!B36</f>
        <v>1684</v>
      </c>
      <c r="F41" s="2">
        <f>SUM('Detail-Hires before 8-29-03'!C16:G16)</f>
        <v>8.2799999999999999E-2</v>
      </c>
      <c r="G41" s="9">
        <v>0</v>
      </c>
      <c r="M41" s="19"/>
    </row>
    <row r="42" spans="1:13" ht="12.75" customHeight="1" x14ac:dyDescent="0.2">
      <c r="A42" s="108"/>
      <c r="B42" s="8" t="s">
        <v>11</v>
      </c>
      <c r="C42" s="2">
        <f>SUM('Detail-Hires before 8-29-03'!C17:G17)</f>
        <v>8.2799999999999999E-2</v>
      </c>
      <c r="D42" s="9">
        <f>'Detail-Hires before 8-29-03'!B37</f>
        <v>1684</v>
      </c>
      <c r="F42" s="2">
        <f>SUM('Detail-Hires before 8-29-03'!C17:G17)</f>
        <v>8.2799999999999999E-2</v>
      </c>
      <c r="G42" s="9">
        <v>0</v>
      </c>
      <c r="M42" s="19"/>
    </row>
    <row r="43" spans="1:13" ht="12.75" customHeight="1" x14ac:dyDescent="0.2">
      <c r="A43" s="108"/>
      <c r="B43" s="8"/>
      <c r="M43" s="19"/>
    </row>
    <row r="44" spans="1:13" ht="12.75" customHeight="1" x14ac:dyDescent="0.2">
      <c r="A44" s="108"/>
      <c r="B44" s="10" t="s">
        <v>14</v>
      </c>
      <c r="C44" s="11">
        <f>SUM(C31:C42)/12</f>
        <v>8.2799999999999999E-2</v>
      </c>
      <c r="D44" s="12">
        <f>SUM(D31:D42)/12</f>
        <v>1651.3333333333333</v>
      </c>
      <c r="F44" s="11">
        <f>SUM(F31:F42)/12</f>
        <v>8.2799999999999999E-2</v>
      </c>
      <c r="G44" s="12">
        <f>SUM(G31:G42)/12</f>
        <v>0</v>
      </c>
      <c r="M44" s="19"/>
    </row>
    <row r="45" spans="1:13" ht="12.75" customHeight="1" thickBot="1" x14ac:dyDescent="0.25">
      <c r="A45" s="108"/>
      <c r="B45" s="10" t="s">
        <v>15</v>
      </c>
      <c r="C45" s="6"/>
      <c r="D45" s="7">
        <f>SUM(D31:D42)</f>
        <v>19816</v>
      </c>
      <c r="F45" s="6"/>
      <c r="G45" s="7">
        <f>SUM(G31:G42)</f>
        <v>0</v>
      </c>
      <c r="M45" s="19"/>
    </row>
    <row r="46" spans="1:13" ht="12.75" customHeight="1" thickTop="1" x14ac:dyDescent="0.2">
      <c r="A46" s="108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1:13" ht="5.0999999999999996" customHeight="1" x14ac:dyDescent="0.2">
      <c r="A47" s="108" t="s">
        <v>33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/>
    </row>
    <row r="48" spans="1:13" x14ac:dyDescent="0.2">
      <c r="A48" s="108"/>
      <c r="B48" s="8"/>
      <c r="C48" s="103" t="s">
        <v>38</v>
      </c>
      <c r="D48" s="103"/>
      <c r="E48" s="5"/>
      <c r="F48" s="103" t="s">
        <v>16</v>
      </c>
      <c r="G48" s="103"/>
      <c r="I48" s="103"/>
      <c r="J48" s="103"/>
      <c r="K48" s="6"/>
      <c r="L48" s="103"/>
      <c r="M48" s="105"/>
    </row>
    <row r="49" spans="1:13" x14ac:dyDescent="0.2">
      <c r="A49" s="108"/>
      <c r="B49" s="8"/>
      <c r="C49" s="103" t="s">
        <v>25</v>
      </c>
      <c r="D49" s="103"/>
      <c r="E49" s="5"/>
      <c r="F49" s="103" t="s">
        <v>25</v>
      </c>
      <c r="G49" s="103"/>
      <c r="I49" s="103"/>
      <c r="J49" s="103"/>
      <c r="K49" s="6"/>
      <c r="L49" s="103"/>
      <c r="M49" s="105"/>
    </row>
    <row r="50" spans="1:13" x14ac:dyDescent="0.2">
      <c r="A50" s="108"/>
      <c r="B50" s="8"/>
      <c r="C50" s="103" t="s">
        <v>17</v>
      </c>
      <c r="D50" s="103"/>
      <c r="F50" s="103" t="s">
        <v>18</v>
      </c>
      <c r="G50" s="103"/>
      <c r="I50" s="103"/>
      <c r="J50" s="103"/>
      <c r="K50" s="6"/>
      <c r="L50" s="103"/>
      <c r="M50" s="105"/>
    </row>
    <row r="51" spans="1:13" x14ac:dyDescent="0.2">
      <c r="A51" s="108"/>
      <c r="B51" s="8"/>
      <c r="C51" s="1" t="s">
        <v>12</v>
      </c>
      <c r="D51" s="1" t="s">
        <v>13</v>
      </c>
      <c r="F51" s="1" t="s">
        <v>12</v>
      </c>
      <c r="G51" s="1" t="s">
        <v>13</v>
      </c>
      <c r="I51" s="1"/>
      <c r="J51" s="1"/>
      <c r="K51" s="1"/>
      <c r="L51" s="1"/>
      <c r="M51" s="23"/>
    </row>
    <row r="52" spans="1:13" ht="12.75" customHeight="1" x14ac:dyDescent="0.2">
      <c r="A52" s="108"/>
      <c r="B52" s="8" t="s">
        <v>0</v>
      </c>
      <c r="C52" s="2">
        <f>'Detail-Hires before 8-29-03'!H6</f>
        <v>0.42850000000000005</v>
      </c>
      <c r="D52" s="9">
        <f>'Detail-Hires before 8-29-03'!B26</f>
        <v>1635</v>
      </c>
      <c r="F52" s="2">
        <f>'Detail-Hires before 8-29-03'!H6</f>
        <v>0.42850000000000005</v>
      </c>
      <c r="G52" s="9">
        <v>0</v>
      </c>
      <c r="I52" s="2"/>
      <c r="J52" s="3"/>
      <c r="L52" s="2"/>
      <c r="M52" s="24"/>
    </row>
    <row r="53" spans="1:13" x14ac:dyDescent="0.2">
      <c r="A53" s="108"/>
      <c r="B53" s="8" t="s">
        <v>1</v>
      </c>
      <c r="C53" s="2">
        <f>'Detail-Hires before 8-29-03'!H7</f>
        <v>0.42850000000000005</v>
      </c>
      <c r="D53" s="9">
        <f>'Detail-Hires before 8-29-03'!B27</f>
        <v>1635</v>
      </c>
      <c r="F53" s="2">
        <f>'Detail-Hires before 8-29-03'!H7</f>
        <v>0.42850000000000005</v>
      </c>
      <c r="G53" s="9">
        <v>0</v>
      </c>
      <c r="I53" s="2"/>
      <c r="J53" s="9"/>
      <c r="L53" s="2"/>
      <c r="M53" s="25"/>
    </row>
    <row r="54" spans="1:13" x14ac:dyDescent="0.2">
      <c r="A54" s="108"/>
      <c r="B54" s="8" t="s">
        <v>2</v>
      </c>
      <c r="C54" s="2">
        <f>'Detail-Hires before 8-29-03'!H8</f>
        <v>0.42850000000000005</v>
      </c>
      <c r="D54" s="9">
        <f>'Detail-Hires before 8-29-03'!B28</f>
        <v>1635</v>
      </c>
      <c r="F54" s="2">
        <f>'Detail-Hires before 8-29-03'!H8</f>
        <v>0.42850000000000005</v>
      </c>
      <c r="G54" s="9">
        <v>0</v>
      </c>
      <c r="I54" s="2"/>
      <c r="J54" s="9"/>
      <c r="L54" s="2"/>
      <c r="M54" s="25"/>
    </row>
    <row r="55" spans="1:13" x14ac:dyDescent="0.2">
      <c r="A55" s="108"/>
      <c r="B55" s="8" t="s">
        <v>3</v>
      </c>
      <c r="C55" s="2">
        <f>'Detail-Hires before 8-29-03'!H9</f>
        <v>0.42850000000000005</v>
      </c>
      <c r="D55" s="9">
        <f>'Detail-Hires before 8-29-03'!B29</f>
        <v>1635</v>
      </c>
      <c r="F55" s="2">
        <f>'Detail-Hires before 8-29-03'!H9</f>
        <v>0.42850000000000005</v>
      </c>
      <c r="G55" s="9">
        <v>0</v>
      </c>
      <c r="I55" s="2"/>
      <c r="J55" s="9"/>
      <c r="L55" s="2"/>
      <c r="M55" s="25"/>
    </row>
    <row r="56" spans="1:13" x14ac:dyDescent="0.2">
      <c r="A56" s="108"/>
      <c r="B56" s="8" t="s">
        <v>4</v>
      </c>
      <c r="C56" s="2">
        <f>'Detail-Hires before 8-29-03'!H10</f>
        <v>0.42850000000000005</v>
      </c>
      <c r="D56" s="9">
        <f>'Detail-Hires before 8-29-03'!B30</f>
        <v>1635</v>
      </c>
      <c r="F56" s="2">
        <f>'Detail-Hires before 8-29-03'!H10</f>
        <v>0.42850000000000005</v>
      </c>
      <c r="G56" s="9">
        <v>0</v>
      </c>
      <c r="I56" s="2"/>
      <c r="J56" s="9"/>
      <c r="L56" s="2"/>
      <c r="M56" s="25"/>
    </row>
    <row r="57" spans="1:13" x14ac:dyDescent="0.2">
      <c r="A57" s="108"/>
      <c r="B57" s="8" t="s">
        <v>5</v>
      </c>
      <c r="C57" s="2">
        <f>'Detail-Hires before 8-29-03'!H11</f>
        <v>0.42850000000000005</v>
      </c>
      <c r="D57" s="9">
        <f>'Detail-Hires before 8-29-03'!B31</f>
        <v>1635</v>
      </c>
      <c r="F57" s="2">
        <f>'Detail-Hires before 8-29-03'!H11</f>
        <v>0.42850000000000005</v>
      </c>
      <c r="G57" s="9">
        <v>0</v>
      </c>
      <c r="I57" s="2"/>
      <c r="J57" s="9"/>
      <c r="L57" s="2"/>
      <c r="M57" s="25"/>
    </row>
    <row r="58" spans="1:13" x14ac:dyDescent="0.2">
      <c r="A58" s="108"/>
      <c r="B58" s="8" t="s">
        <v>6</v>
      </c>
      <c r="C58" s="2">
        <f>'Detail-Hires before 8-29-03'!H12</f>
        <v>0.42850000000000005</v>
      </c>
      <c r="D58" s="9">
        <f>'Detail-Hires before 8-29-03'!B32</f>
        <v>1635</v>
      </c>
      <c r="F58" s="2">
        <f>'Detail-Hires before 8-29-03'!H12</f>
        <v>0.42850000000000005</v>
      </c>
      <c r="G58" s="9">
        <v>0</v>
      </c>
      <c r="I58" s="22"/>
      <c r="J58" s="9"/>
      <c r="L58" s="22"/>
      <c r="M58" s="25"/>
    </row>
    <row r="59" spans="1:13" x14ac:dyDescent="0.2">
      <c r="A59" s="108"/>
      <c r="B59" s="8" t="s">
        <v>7</v>
      </c>
      <c r="C59" s="2">
        <f>'Detail-Hires before 8-29-03'!H13</f>
        <v>0.42850000000000005</v>
      </c>
      <c r="D59" s="9">
        <f>'Detail-Hires before 8-29-03'!B33</f>
        <v>1635</v>
      </c>
      <c r="F59" s="2">
        <f>'Detail-Hires before 8-29-03'!H13</f>
        <v>0.42850000000000005</v>
      </c>
      <c r="G59" s="9">
        <v>0</v>
      </c>
      <c r="I59" s="22"/>
      <c r="J59" s="9"/>
      <c r="L59" s="22"/>
      <c r="M59" s="25"/>
    </row>
    <row r="60" spans="1:13" x14ac:dyDescent="0.2">
      <c r="A60" s="108"/>
      <c r="B60" s="8" t="s">
        <v>8</v>
      </c>
      <c r="C60" s="2">
        <f>'Detail-Hires before 8-29-03'!H14</f>
        <v>0.42850000000000005</v>
      </c>
      <c r="D60" s="9">
        <f>'Detail-Hires before 8-29-03'!B34</f>
        <v>1684</v>
      </c>
      <c r="F60" s="2">
        <f>'Detail-Hires before 8-29-03'!H14</f>
        <v>0.42850000000000005</v>
      </c>
      <c r="G60" s="9">
        <v>0</v>
      </c>
      <c r="I60" s="22"/>
      <c r="J60" s="9"/>
      <c r="L60" s="22"/>
      <c r="M60" s="25"/>
    </row>
    <row r="61" spans="1:13" x14ac:dyDescent="0.2">
      <c r="A61" s="108"/>
      <c r="B61" s="8" t="s">
        <v>9</v>
      </c>
      <c r="C61" s="2">
        <f>'Detail-Hires before 8-29-03'!H15</f>
        <v>0.42850000000000005</v>
      </c>
      <c r="D61" s="9">
        <f>'Detail-Hires before 8-29-03'!B35</f>
        <v>1684</v>
      </c>
      <c r="F61" s="2">
        <f>'Detail-Hires before 8-29-03'!H15</f>
        <v>0.42850000000000005</v>
      </c>
      <c r="G61" s="9">
        <v>0</v>
      </c>
      <c r="I61" s="22"/>
      <c r="J61" s="9"/>
      <c r="L61" s="22"/>
      <c r="M61" s="25"/>
    </row>
    <row r="62" spans="1:13" x14ac:dyDescent="0.2">
      <c r="A62" s="108"/>
      <c r="B62" s="8" t="s">
        <v>10</v>
      </c>
      <c r="C62" s="2">
        <f>'Detail-Hires before 8-29-03'!H16</f>
        <v>0.42850000000000005</v>
      </c>
      <c r="D62" s="9">
        <f>'Detail-Hires before 8-29-03'!B36</f>
        <v>1684</v>
      </c>
      <c r="F62" s="2">
        <f>'Detail-Hires before 8-29-03'!H16</f>
        <v>0.42850000000000005</v>
      </c>
      <c r="G62" s="9">
        <v>0</v>
      </c>
      <c r="I62" s="22"/>
      <c r="J62" s="9"/>
      <c r="L62" s="22"/>
      <c r="M62" s="25"/>
    </row>
    <row r="63" spans="1:13" x14ac:dyDescent="0.2">
      <c r="A63" s="108"/>
      <c r="B63" s="8" t="s">
        <v>11</v>
      </c>
      <c r="C63" s="28">
        <f>'Detail-Hires before 8-29-03'!H17</f>
        <v>0.42850000000000005</v>
      </c>
      <c r="D63" s="4">
        <f>'Detail-Hires before 8-29-03'!B37</f>
        <v>1684</v>
      </c>
      <c r="F63" s="28">
        <f>'Detail-Hires before 8-29-03'!H17</f>
        <v>0.42850000000000005</v>
      </c>
      <c r="G63" s="4">
        <v>0</v>
      </c>
      <c r="I63" s="22"/>
      <c r="J63" s="9"/>
      <c r="L63" s="22"/>
      <c r="M63" s="25"/>
    </row>
    <row r="64" spans="1:13" x14ac:dyDescent="0.2">
      <c r="A64" s="108"/>
      <c r="B64" s="8"/>
      <c r="F64" s="2"/>
      <c r="M64" s="19"/>
    </row>
    <row r="65" spans="1:13" x14ac:dyDescent="0.2">
      <c r="A65" s="108"/>
      <c r="B65" s="10" t="s">
        <v>14</v>
      </c>
      <c r="C65" s="11">
        <f>SUM(C52:C63)/12</f>
        <v>0.42849999999999994</v>
      </c>
      <c r="D65" s="12">
        <f>SUM(D52:D63)/12</f>
        <v>1651.3333333333333</v>
      </c>
      <c r="E65" s="6"/>
      <c r="F65" s="11">
        <f>SUM(F52:F63)/12</f>
        <v>0.42849999999999994</v>
      </c>
      <c r="G65" s="12">
        <f>SUM(G52:G63)/12</f>
        <v>0</v>
      </c>
      <c r="I65" s="11"/>
      <c r="J65" s="12"/>
      <c r="K65" s="6"/>
      <c r="L65" s="11"/>
      <c r="M65" s="26"/>
    </row>
    <row r="66" spans="1:13" ht="13.5" thickBot="1" x14ac:dyDescent="0.25">
      <c r="A66" s="108"/>
      <c r="B66" s="10" t="s">
        <v>15</v>
      </c>
      <c r="C66" s="6"/>
      <c r="D66" s="7">
        <f>SUM(D52:D63)</f>
        <v>19816</v>
      </c>
      <c r="E66" s="6"/>
      <c r="F66" s="6"/>
      <c r="G66" s="7">
        <f>SUM(G52:G63)</f>
        <v>0</v>
      </c>
      <c r="I66" s="6"/>
      <c r="J66" s="20"/>
      <c r="K66" s="6"/>
      <c r="L66" s="6"/>
      <c r="M66" s="29"/>
    </row>
    <row r="67" spans="1:13" ht="5.0999999999999996" customHeight="1" thickTop="1" x14ac:dyDescent="0.2">
      <c r="A67" s="10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</row>
    <row r="68" spans="1:13" ht="5.0999999999999996" customHeight="1" x14ac:dyDescent="0.2">
      <c r="A68" s="108" t="s">
        <v>37</v>
      </c>
      <c r="B68" s="16"/>
      <c r="C68" s="17"/>
      <c r="D68" s="17"/>
      <c r="E68" s="17"/>
      <c r="F68" s="17"/>
      <c r="G68" s="17"/>
      <c r="H68" s="17"/>
      <c r="I68" s="17"/>
      <c r="J68" s="21"/>
      <c r="K68" s="17"/>
      <c r="L68" s="17"/>
      <c r="M68" s="18"/>
    </row>
    <row r="69" spans="1:13" x14ac:dyDescent="0.2">
      <c r="A69" s="108"/>
      <c r="B69" s="8"/>
      <c r="C69" s="103" t="s">
        <v>28</v>
      </c>
      <c r="D69" s="103"/>
      <c r="E69" s="6"/>
      <c r="F69" s="103" t="s">
        <v>30</v>
      </c>
      <c r="G69" s="103"/>
      <c r="I69" s="103" t="s">
        <v>26</v>
      </c>
      <c r="J69" s="103"/>
      <c r="M69" s="19"/>
    </row>
    <row r="70" spans="1:13" ht="14.25" x14ac:dyDescent="0.2">
      <c r="A70" s="108"/>
      <c r="B70" s="8"/>
      <c r="C70" s="106" t="s">
        <v>59</v>
      </c>
      <c r="D70" s="106"/>
      <c r="E70" s="6"/>
      <c r="F70" s="106" t="s">
        <v>31</v>
      </c>
      <c r="G70" s="106"/>
      <c r="I70" s="106" t="s">
        <v>62</v>
      </c>
      <c r="J70" s="106"/>
      <c r="M70" s="19"/>
    </row>
    <row r="71" spans="1:13" x14ac:dyDescent="0.2">
      <c r="A71" s="108"/>
      <c r="B71" s="8"/>
      <c r="C71" s="1" t="s">
        <v>12</v>
      </c>
      <c r="D71" s="1" t="s">
        <v>13</v>
      </c>
      <c r="F71" s="1" t="s">
        <v>12</v>
      </c>
      <c r="G71" s="1" t="s">
        <v>13</v>
      </c>
      <c r="J71" s="1" t="s">
        <v>13</v>
      </c>
      <c r="M71" s="19"/>
    </row>
    <row r="72" spans="1:13" x14ac:dyDescent="0.2">
      <c r="A72" s="108"/>
      <c r="B72" s="8" t="s">
        <v>0</v>
      </c>
      <c r="C72" s="2">
        <f>'Detail-Hires before 8-29-03'!F6+'Detail-Hires before 8-29-03'!G6</f>
        <v>5.7999999999999996E-3</v>
      </c>
      <c r="D72" s="9">
        <v>0</v>
      </c>
      <c r="F72" s="2">
        <f>'Detail-Hires before 8-29-03'!F6+'Detail-Hires before 8-29-03'!G6</f>
        <v>5.7999999999999996E-3</v>
      </c>
      <c r="G72" s="9">
        <v>0</v>
      </c>
      <c r="I72" s="2">
        <f>SUM('Detail-Hires before 8-29-03'!C6:G6)</f>
        <v>8.2799999999999999E-2</v>
      </c>
      <c r="J72" s="9">
        <v>0</v>
      </c>
      <c r="M72" s="19"/>
    </row>
    <row r="73" spans="1:13" x14ac:dyDescent="0.2">
      <c r="A73" s="108"/>
      <c r="B73" s="8" t="s">
        <v>1</v>
      </c>
      <c r="C73" s="2">
        <f>'Detail-Hires before 8-29-03'!F7+'Detail-Hires before 8-29-03'!G7</f>
        <v>5.7999999999999996E-3</v>
      </c>
      <c r="D73" s="9">
        <v>0</v>
      </c>
      <c r="F73" s="2">
        <f>'Detail-Hires before 8-29-03'!F7+'Detail-Hires before 8-29-03'!G7</f>
        <v>5.7999999999999996E-3</v>
      </c>
      <c r="G73" s="9">
        <v>0</v>
      </c>
      <c r="I73" s="2">
        <f>SUM('Detail-Hires before 8-29-03'!C7:G7)</f>
        <v>8.2799999999999999E-2</v>
      </c>
      <c r="J73" s="9">
        <v>0</v>
      </c>
      <c r="M73" s="19"/>
    </row>
    <row r="74" spans="1:13" x14ac:dyDescent="0.2">
      <c r="A74" s="108"/>
      <c r="B74" s="8" t="s">
        <v>2</v>
      </c>
      <c r="C74" s="2">
        <f>'Detail-Hires before 8-29-03'!F8+'Detail-Hires before 8-29-03'!G8</f>
        <v>5.7999999999999996E-3</v>
      </c>
      <c r="D74" s="9">
        <v>0</v>
      </c>
      <c r="F74" s="2">
        <f>'Detail-Hires before 8-29-03'!F8+'Detail-Hires before 8-29-03'!G8</f>
        <v>5.7999999999999996E-3</v>
      </c>
      <c r="G74" s="9">
        <v>0</v>
      </c>
      <c r="I74" s="2">
        <f>SUM('Detail-Hires before 8-29-03'!C8:G8)</f>
        <v>8.2799999999999999E-2</v>
      </c>
      <c r="J74" s="9">
        <v>0</v>
      </c>
      <c r="M74" s="19"/>
    </row>
    <row r="75" spans="1:13" x14ac:dyDescent="0.2">
      <c r="A75" s="108"/>
      <c r="B75" s="8" t="s">
        <v>3</v>
      </c>
      <c r="C75" s="2">
        <f>'Detail-Hires before 8-29-03'!F9+'Detail-Hires before 8-29-03'!G9</f>
        <v>5.7999999999999996E-3</v>
      </c>
      <c r="D75" s="9">
        <v>0</v>
      </c>
      <c r="F75" s="2">
        <f>'Detail-Hires before 8-29-03'!F9+'Detail-Hires before 8-29-03'!G9</f>
        <v>5.7999999999999996E-3</v>
      </c>
      <c r="G75" s="9">
        <v>0</v>
      </c>
      <c r="I75" s="2">
        <f>SUM('Detail-Hires before 8-29-03'!C9:G9)</f>
        <v>8.2799999999999999E-2</v>
      </c>
      <c r="J75" s="9">
        <v>0</v>
      </c>
      <c r="L75" s="72" t="s">
        <v>86</v>
      </c>
      <c r="M75" s="73"/>
    </row>
    <row r="76" spans="1:13" x14ac:dyDescent="0.2">
      <c r="A76" s="108"/>
      <c r="B76" s="8" t="s">
        <v>4</v>
      </c>
      <c r="C76" s="2">
        <f>'Detail-Hires before 8-29-03'!F10+'Detail-Hires before 8-29-03'!G10</f>
        <v>5.7999999999999996E-3</v>
      </c>
      <c r="D76" s="9">
        <v>0</v>
      </c>
      <c r="F76" s="2">
        <f>'Detail-Hires before 8-29-03'!F10+'Detail-Hires before 8-29-03'!G10</f>
        <v>5.7999999999999996E-3</v>
      </c>
      <c r="G76" s="9">
        <v>0</v>
      </c>
      <c r="I76" s="2">
        <f>SUM('Detail-Hires before 8-29-03'!C10:G10)</f>
        <v>8.2799999999999999E-2</v>
      </c>
      <c r="J76" s="9">
        <v>0</v>
      </c>
      <c r="L76" s="71" t="s">
        <v>87</v>
      </c>
      <c r="M76" s="19"/>
    </row>
    <row r="77" spans="1:13" x14ac:dyDescent="0.2">
      <c r="A77" s="108"/>
      <c r="B77" s="8" t="s">
        <v>5</v>
      </c>
      <c r="C77" s="2">
        <f>'Detail-Hires before 8-29-03'!F11+'Detail-Hires before 8-29-03'!G11</f>
        <v>5.7999999999999996E-3</v>
      </c>
      <c r="D77" s="9">
        <v>0</v>
      </c>
      <c r="F77" s="2">
        <f>'Detail-Hires before 8-29-03'!F11+'Detail-Hires before 8-29-03'!G11</f>
        <v>5.7999999999999996E-3</v>
      </c>
      <c r="G77" s="9">
        <v>0</v>
      </c>
      <c r="I77" s="2">
        <f>SUM('Detail-Hires before 8-29-03'!C11:G11)</f>
        <v>8.2799999999999999E-2</v>
      </c>
      <c r="J77" s="9">
        <v>0</v>
      </c>
      <c r="L77" s="71" t="s">
        <v>88</v>
      </c>
      <c r="M77" s="74"/>
    </row>
    <row r="78" spans="1:13" x14ac:dyDescent="0.2">
      <c r="A78" s="108"/>
      <c r="B78" s="8" t="s">
        <v>6</v>
      </c>
      <c r="C78" s="2">
        <f>'Detail-Hires before 8-29-03'!F12+'Detail-Hires before 8-29-03'!G12</f>
        <v>5.7999999999999996E-3</v>
      </c>
      <c r="D78" s="9">
        <v>0</v>
      </c>
      <c r="F78" s="2">
        <f>'Detail-Hires before 8-29-03'!F12+'Detail-Hires before 8-29-03'!G12</f>
        <v>5.7999999999999996E-3</v>
      </c>
      <c r="G78" s="9">
        <v>0</v>
      </c>
      <c r="I78" s="2">
        <f>SUM('Detail-Hires before 8-29-03'!C12:G12)</f>
        <v>8.2799999999999999E-2</v>
      </c>
      <c r="J78" s="9">
        <v>0</v>
      </c>
      <c r="L78" s="71" t="s">
        <v>89</v>
      </c>
      <c r="M78" s="74"/>
    </row>
    <row r="79" spans="1:13" x14ac:dyDescent="0.2">
      <c r="A79" s="108"/>
      <c r="B79" s="8" t="s">
        <v>7</v>
      </c>
      <c r="C79" s="2">
        <f>'Detail-Hires before 8-29-03'!F13+'Detail-Hires before 8-29-03'!G13</f>
        <v>5.7999999999999996E-3</v>
      </c>
      <c r="D79" s="9">
        <v>0</v>
      </c>
      <c r="F79" s="2">
        <f>'Detail-Hires before 8-29-03'!F13+'Detail-Hires before 8-29-03'!G13</f>
        <v>5.7999999999999996E-3</v>
      </c>
      <c r="G79" s="9">
        <v>0</v>
      </c>
      <c r="I79" s="2">
        <f>SUM('Detail-Hires before 8-29-03'!C13:G13)</f>
        <v>8.2799999999999999E-2</v>
      </c>
      <c r="J79" s="9">
        <v>0</v>
      </c>
      <c r="L79" s="75" t="s">
        <v>90</v>
      </c>
      <c r="M79" s="76"/>
    </row>
    <row r="80" spans="1:13" x14ac:dyDescent="0.2">
      <c r="A80" s="108"/>
      <c r="B80" s="8" t="s">
        <v>8</v>
      </c>
      <c r="C80" s="2">
        <f>'Detail-Hires before 8-29-03'!F14+'Detail-Hires before 8-29-03'!G14</f>
        <v>5.7999999999999996E-3</v>
      </c>
      <c r="D80" s="9">
        <v>0</v>
      </c>
      <c r="F80" s="2">
        <f>'Detail-Hires before 8-29-03'!F14+'Detail-Hires before 8-29-03'!G14</f>
        <v>5.7999999999999996E-3</v>
      </c>
      <c r="G80" s="9">
        <v>0</v>
      </c>
      <c r="I80" s="2">
        <f>SUM('Detail-Hires before 8-29-03'!C14:G14)</f>
        <v>8.2799999999999999E-2</v>
      </c>
      <c r="J80" s="9">
        <v>0</v>
      </c>
      <c r="M80" s="19"/>
    </row>
    <row r="81" spans="1:13" x14ac:dyDescent="0.2">
      <c r="A81" s="108"/>
      <c r="B81" s="8" t="s">
        <v>9</v>
      </c>
      <c r="C81" s="2">
        <f>'Detail-Hires before 8-29-03'!F15+'Detail-Hires before 8-29-03'!G15</f>
        <v>5.7999999999999996E-3</v>
      </c>
      <c r="D81" s="9">
        <v>0</v>
      </c>
      <c r="F81" s="2">
        <f>'Detail-Hires before 8-29-03'!F15+'Detail-Hires before 8-29-03'!G15</f>
        <v>5.7999999999999996E-3</v>
      </c>
      <c r="G81" s="9">
        <v>0</v>
      </c>
      <c r="I81" s="2">
        <f>SUM('Detail-Hires before 8-29-03'!C15:G15)</f>
        <v>8.2799999999999999E-2</v>
      </c>
      <c r="J81" s="9">
        <v>0</v>
      </c>
      <c r="M81" s="19"/>
    </row>
    <row r="82" spans="1:13" x14ac:dyDescent="0.2">
      <c r="A82" s="108"/>
      <c r="B82" s="8" t="s">
        <v>10</v>
      </c>
      <c r="C82" s="2">
        <f>'Detail-Hires before 8-29-03'!F16+'Detail-Hires before 8-29-03'!G16</f>
        <v>5.7999999999999996E-3</v>
      </c>
      <c r="D82" s="9">
        <v>0</v>
      </c>
      <c r="F82" s="2">
        <f>'Detail-Hires before 8-29-03'!F16+'Detail-Hires before 8-29-03'!G16</f>
        <v>5.7999999999999996E-3</v>
      </c>
      <c r="G82" s="9">
        <v>0</v>
      </c>
      <c r="I82" s="2">
        <f>SUM('Detail-Hires before 8-29-03'!C16:G16)</f>
        <v>8.2799999999999999E-2</v>
      </c>
      <c r="J82" s="9">
        <v>0</v>
      </c>
      <c r="M82" s="19"/>
    </row>
    <row r="83" spans="1:13" x14ac:dyDescent="0.2">
      <c r="A83" s="108"/>
      <c r="B83" s="8" t="s">
        <v>11</v>
      </c>
      <c r="C83" s="2">
        <f>'Detail-Hires before 8-29-03'!F17+'Detail-Hires before 8-29-03'!G17</f>
        <v>5.7999999999999996E-3</v>
      </c>
      <c r="D83" s="4">
        <v>0</v>
      </c>
      <c r="F83" s="2">
        <f>'Detail-Hires before 8-29-03'!F17+'Detail-Hires before 8-29-03'!G17</f>
        <v>5.7999999999999996E-3</v>
      </c>
      <c r="G83" s="4">
        <v>0</v>
      </c>
      <c r="I83" s="2">
        <f>SUM('Detail-Hires before 8-29-03'!C17:G17)</f>
        <v>8.2799999999999999E-2</v>
      </c>
      <c r="J83" s="4">
        <v>0</v>
      </c>
      <c r="M83" s="19"/>
    </row>
    <row r="84" spans="1:13" x14ac:dyDescent="0.2">
      <c r="A84" s="108"/>
      <c r="B84" s="8"/>
      <c r="M84" s="19"/>
    </row>
    <row r="85" spans="1:13" x14ac:dyDescent="0.2">
      <c r="A85" s="108"/>
      <c r="B85" s="10" t="s">
        <v>14</v>
      </c>
      <c r="C85" s="11">
        <f>SUM(C72:C83)/12</f>
        <v>5.7999999999999996E-3</v>
      </c>
      <c r="D85" s="12">
        <f>SUM(D72:D83)/12</f>
        <v>0</v>
      </c>
      <c r="E85" s="6"/>
      <c r="F85" s="11">
        <f>SUM(F72:F83)/12</f>
        <v>5.7999999999999996E-3</v>
      </c>
      <c r="G85" s="12">
        <f>SUM(G72:G83)/12</f>
        <v>0</v>
      </c>
      <c r="I85" s="11">
        <f>SUM(I72:I83)/12</f>
        <v>8.2799999999999999E-2</v>
      </c>
      <c r="J85" s="12">
        <f>SUM(J72:J83)/12</f>
        <v>0</v>
      </c>
      <c r="M85" s="19"/>
    </row>
    <row r="86" spans="1:13" ht="12.75" customHeight="1" thickBot="1" x14ac:dyDescent="0.25">
      <c r="A86" s="108"/>
      <c r="B86" s="10" t="s">
        <v>15</v>
      </c>
      <c r="C86" s="6"/>
      <c r="D86" s="7">
        <f>SUM(D72:D83)</f>
        <v>0</v>
      </c>
      <c r="E86" s="6"/>
      <c r="F86" s="6"/>
      <c r="G86" s="7">
        <f>SUM(G72:G83)</f>
        <v>0</v>
      </c>
      <c r="I86" s="6"/>
      <c r="J86" s="7">
        <f>SUM(J72:J83)</f>
        <v>0</v>
      </c>
      <c r="M86" s="19"/>
    </row>
    <row r="87" spans="1:13" ht="5.0999999999999996" customHeight="1" thickTop="1" x14ac:dyDescent="0.2">
      <c r="A87" s="108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5"/>
    </row>
    <row r="88" spans="1:13" ht="4.5" customHeight="1" x14ac:dyDescent="0.2">
      <c r="A88" s="40"/>
      <c r="B88" s="16"/>
      <c r="C88" s="17"/>
      <c r="D88" s="17"/>
      <c r="E88" s="17"/>
      <c r="F88" s="17"/>
      <c r="G88" s="17"/>
      <c r="H88" s="17"/>
      <c r="I88" s="17"/>
      <c r="J88" s="21"/>
      <c r="K88" s="17"/>
      <c r="L88" s="17"/>
      <c r="M88" s="18"/>
    </row>
    <row r="89" spans="1:13" ht="5.0999999999999996" customHeight="1" x14ac:dyDescent="0.2"/>
    <row r="90" spans="1:13" x14ac:dyDescent="0.2">
      <c r="B90" t="s">
        <v>40</v>
      </c>
    </row>
    <row r="91" spans="1:13" x14ac:dyDescent="0.2">
      <c r="B91" t="s">
        <v>39</v>
      </c>
    </row>
    <row r="92" spans="1:13" ht="14.25" x14ac:dyDescent="0.2">
      <c r="B92" s="45" t="s">
        <v>60</v>
      </c>
    </row>
    <row r="93" spans="1:13" x14ac:dyDescent="0.2">
      <c r="B93" t="s">
        <v>61</v>
      </c>
    </row>
    <row r="94" spans="1:13" x14ac:dyDescent="0.2">
      <c r="B94" s="45" t="s">
        <v>69</v>
      </c>
    </row>
    <row r="95" spans="1:13" x14ac:dyDescent="0.2">
      <c r="B95" t="s">
        <v>66</v>
      </c>
    </row>
    <row r="96" spans="1:13" ht="14.25" x14ac:dyDescent="0.2">
      <c r="B96" s="45" t="s">
        <v>63</v>
      </c>
    </row>
    <row r="97" spans="2:2" x14ac:dyDescent="0.2">
      <c r="B97" t="s">
        <v>65</v>
      </c>
    </row>
    <row r="98" spans="2:2" x14ac:dyDescent="0.2">
      <c r="B98" t="s">
        <v>64</v>
      </c>
    </row>
  </sheetData>
  <mergeCells count="44">
    <mergeCell ref="F69:G69"/>
    <mergeCell ref="F70:G70"/>
    <mergeCell ref="L50:M50"/>
    <mergeCell ref="I69:J69"/>
    <mergeCell ref="I70:J70"/>
    <mergeCell ref="I50:J50"/>
    <mergeCell ref="F50:G50"/>
    <mergeCell ref="C48:D48"/>
    <mergeCell ref="C49:D49"/>
    <mergeCell ref="C6:D6"/>
    <mergeCell ref="A47:A67"/>
    <mergeCell ref="A68:A87"/>
    <mergeCell ref="C69:D69"/>
    <mergeCell ref="C70:D70"/>
    <mergeCell ref="C50:D50"/>
    <mergeCell ref="A27:A46"/>
    <mergeCell ref="C27:D27"/>
    <mergeCell ref="C28:D28"/>
    <mergeCell ref="C29:D29"/>
    <mergeCell ref="A2:M2"/>
    <mergeCell ref="A1:M1"/>
    <mergeCell ref="A3:M3"/>
    <mergeCell ref="F7:G7"/>
    <mergeCell ref="I6:J6"/>
    <mergeCell ref="I7:J7"/>
    <mergeCell ref="F6:G6"/>
    <mergeCell ref="C7:D7"/>
    <mergeCell ref="A4:M4"/>
    <mergeCell ref="A5:A25"/>
    <mergeCell ref="C8:D8"/>
    <mergeCell ref="L6:M6"/>
    <mergeCell ref="L7:M7"/>
    <mergeCell ref="L48:M48"/>
    <mergeCell ref="L49:M49"/>
    <mergeCell ref="F8:G8"/>
    <mergeCell ref="F49:G49"/>
    <mergeCell ref="I48:J48"/>
    <mergeCell ref="F48:G48"/>
    <mergeCell ref="I49:J49"/>
    <mergeCell ref="I8:J8"/>
    <mergeCell ref="L8:M8"/>
    <mergeCell ref="F27:G27"/>
    <mergeCell ref="F28:G28"/>
    <mergeCell ref="F29:G29"/>
  </mergeCells>
  <phoneticPr fontId="0" type="noConversion"/>
  <printOptions horizontalCentered="1"/>
  <pageMargins left="0.75" right="0.56000000000000005" top="0.5" bottom="0.5" header="0.3" footer="0.3"/>
  <pageSetup scale="67" orientation="portrait" r:id="rId1"/>
  <headerFooter alignWithMargins="0"/>
  <ignoredErrors>
    <ignoredError sqref="C31:C42 F31:F42 I72:I8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N44"/>
  <sheetViews>
    <sheetView showGridLines="0" workbookViewId="0">
      <selection activeCell="A2" sqref="A2:H2"/>
    </sheetView>
  </sheetViews>
  <sheetFormatPr defaultRowHeight="12.75" x14ac:dyDescent="0.2"/>
  <cols>
    <col min="1" max="1" width="13.28515625" customWidth="1"/>
    <col min="2" max="2" width="14.42578125" bestFit="1" customWidth="1"/>
    <col min="3" max="3" width="10" customWidth="1"/>
    <col min="4" max="4" width="12" customWidth="1"/>
    <col min="5" max="5" width="11.28515625" bestFit="1" customWidth="1"/>
    <col min="6" max="7" width="11.5703125" customWidth="1"/>
    <col min="8" max="8" width="9.28515625" bestFit="1" customWidth="1"/>
    <col min="10" max="10" width="9.28515625" bestFit="1" customWidth="1"/>
    <col min="11" max="11" width="1.42578125" customWidth="1"/>
    <col min="12" max="12" width="19.28515625" customWidth="1"/>
    <col min="13" max="13" width="11.28515625" bestFit="1" customWidth="1"/>
    <col min="14" max="14" width="10.28515625" bestFit="1" customWidth="1"/>
  </cols>
  <sheetData>
    <row r="1" spans="1:14" ht="15.75" x14ac:dyDescent="0.25">
      <c r="A1" s="100" t="str">
        <f>Instructions!C5</f>
        <v>Fiscal Year 2026 - ESTIMATES</v>
      </c>
      <c r="B1" s="100"/>
      <c r="C1" s="100"/>
      <c r="D1" s="100"/>
      <c r="E1" s="100"/>
      <c r="F1" s="100"/>
      <c r="G1" s="100"/>
      <c r="H1" s="100"/>
    </row>
    <row r="2" spans="1:14" ht="15.75" x14ac:dyDescent="0.25">
      <c r="A2" s="100" t="s">
        <v>51</v>
      </c>
      <c r="B2" s="100"/>
      <c r="C2" s="100"/>
      <c r="D2" s="100"/>
      <c r="E2" s="100"/>
      <c r="F2" s="100"/>
      <c r="G2" s="100"/>
      <c r="H2" s="100"/>
    </row>
    <row r="3" spans="1:14" x14ac:dyDescent="0.2">
      <c r="A3" s="109" t="str">
        <f>Instructions!C6</f>
        <v>Updated November 18, 2024</v>
      </c>
      <c r="B3" s="109"/>
      <c r="C3" s="109"/>
      <c r="D3" s="109"/>
      <c r="E3" s="109"/>
      <c r="F3" s="109"/>
      <c r="G3" s="109"/>
      <c r="H3" s="109"/>
      <c r="I3" s="39"/>
      <c r="J3" s="39"/>
      <c r="K3" s="39"/>
      <c r="L3" s="39"/>
      <c r="M3" s="39"/>
      <c r="N3" s="39"/>
    </row>
    <row r="5" spans="1:14" ht="14.25" x14ac:dyDescent="0.2">
      <c r="B5" s="5" t="s">
        <v>49</v>
      </c>
      <c r="C5" s="5" t="s">
        <v>58</v>
      </c>
      <c r="D5" s="5" t="s">
        <v>41</v>
      </c>
      <c r="E5" s="5" t="s">
        <v>42</v>
      </c>
      <c r="F5" s="5" t="s">
        <v>43</v>
      </c>
      <c r="G5" s="5" t="s">
        <v>110</v>
      </c>
      <c r="H5" s="5" t="s">
        <v>44</v>
      </c>
      <c r="J5" s="5"/>
      <c r="L5" s="5"/>
    </row>
    <row r="6" spans="1:14" x14ac:dyDescent="0.2">
      <c r="A6" t="s">
        <v>0</v>
      </c>
      <c r="B6" s="48">
        <v>0.34570000000000001</v>
      </c>
      <c r="C6" s="30">
        <v>6.2E-2</v>
      </c>
      <c r="D6" s="30">
        <v>1.4500000000000001E-2</v>
      </c>
      <c r="E6" s="48">
        <v>5.0000000000000001E-4</v>
      </c>
      <c r="F6" s="70">
        <v>1.8E-3</v>
      </c>
      <c r="G6" s="70">
        <v>4.0000000000000001E-3</v>
      </c>
      <c r="H6" s="31">
        <f>SUM(B6:G6)</f>
        <v>0.42850000000000005</v>
      </c>
      <c r="J6" s="38"/>
      <c r="K6" s="36"/>
      <c r="L6" s="96"/>
    </row>
    <row r="7" spans="1:14" x14ac:dyDescent="0.2">
      <c r="A7" t="s">
        <v>1</v>
      </c>
      <c r="B7" s="48">
        <v>0.34570000000000001</v>
      </c>
      <c r="C7" s="30">
        <v>6.2E-2</v>
      </c>
      <c r="D7" s="30">
        <v>1.4500000000000001E-2</v>
      </c>
      <c r="E7" s="48">
        <v>5.0000000000000001E-4</v>
      </c>
      <c r="F7" s="70">
        <v>1.8E-3</v>
      </c>
      <c r="G7" s="70">
        <v>4.0000000000000001E-3</v>
      </c>
      <c r="H7" s="31">
        <f t="shared" ref="H7:H17" si="0">SUM(B7:G7)</f>
        <v>0.42850000000000005</v>
      </c>
      <c r="J7" s="39"/>
      <c r="K7" s="31"/>
      <c r="L7" s="97"/>
    </row>
    <row r="8" spans="1:14" x14ac:dyDescent="0.2">
      <c r="A8" t="s">
        <v>2</v>
      </c>
      <c r="B8" s="48">
        <v>0.34570000000000001</v>
      </c>
      <c r="C8" s="30">
        <v>6.2E-2</v>
      </c>
      <c r="D8" s="30">
        <v>1.4500000000000001E-2</v>
      </c>
      <c r="E8" s="48">
        <v>5.0000000000000001E-4</v>
      </c>
      <c r="F8" s="70">
        <v>1.8E-3</v>
      </c>
      <c r="G8" s="70">
        <v>4.0000000000000001E-3</v>
      </c>
      <c r="H8" s="31">
        <f t="shared" si="0"/>
        <v>0.42850000000000005</v>
      </c>
      <c r="J8" s="39"/>
      <c r="K8" s="37"/>
    </row>
    <row r="9" spans="1:14" x14ac:dyDescent="0.2">
      <c r="A9" t="s">
        <v>3</v>
      </c>
      <c r="B9" s="48">
        <v>0.34570000000000001</v>
      </c>
      <c r="C9" s="30">
        <v>6.2E-2</v>
      </c>
      <c r="D9" s="30">
        <v>1.4500000000000001E-2</v>
      </c>
      <c r="E9" s="48">
        <v>5.0000000000000001E-4</v>
      </c>
      <c r="F9" s="70">
        <v>1.8E-3</v>
      </c>
      <c r="G9" s="70">
        <v>4.0000000000000001E-3</v>
      </c>
      <c r="H9" s="31">
        <f t="shared" si="0"/>
        <v>0.42850000000000005</v>
      </c>
      <c r="J9" s="39"/>
      <c r="K9" s="37"/>
    </row>
    <row r="10" spans="1:14" x14ac:dyDescent="0.2">
      <c r="A10" t="s">
        <v>4</v>
      </c>
      <c r="B10" s="48">
        <v>0.34570000000000001</v>
      </c>
      <c r="C10" s="30">
        <v>6.2E-2</v>
      </c>
      <c r="D10" s="30">
        <v>1.4500000000000001E-2</v>
      </c>
      <c r="E10" s="48">
        <v>5.0000000000000001E-4</v>
      </c>
      <c r="F10" s="70">
        <v>1.8E-3</v>
      </c>
      <c r="G10" s="70">
        <v>4.0000000000000001E-3</v>
      </c>
      <c r="H10" s="31">
        <f t="shared" si="0"/>
        <v>0.42850000000000005</v>
      </c>
      <c r="J10" s="39"/>
      <c r="K10" s="31"/>
    </row>
    <row r="11" spans="1:14" x14ac:dyDescent="0.2">
      <c r="A11" t="s">
        <v>5</v>
      </c>
      <c r="B11" s="48">
        <v>0.34570000000000001</v>
      </c>
      <c r="C11" s="30">
        <v>6.2E-2</v>
      </c>
      <c r="D11" s="30">
        <v>1.4500000000000001E-2</v>
      </c>
      <c r="E11" s="48">
        <v>5.0000000000000001E-4</v>
      </c>
      <c r="F11" s="70">
        <v>1.8E-3</v>
      </c>
      <c r="G11" s="70">
        <v>4.0000000000000001E-3</v>
      </c>
      <c r="H11" s="31">
        <f t="shared" si="0"/>
        <v>0.42850000000000005</v>
      </c>
      <c r="J11" s="39"/>
      <c r="K11" s="37"/>
    </row>
    <row r="12" spans="1:14" x14ac:dyDescent="0.2">
      <c r="A12" t="s">
        <v>6</v>
      </c>
      <c r="B12" s="48">
        <v>0.34570000000000001</v>
      </c>
      <c r="C12" s="30">
        <v>6.2E-2</v>
      </c>
      <c r="D12" s="30">
        <v>1.4500000000000001E-2</v>
      </c>
      <c r="E12" s="48">
        <v>5.0000000000000001E-4</v>
      </c>
      <c r="F12" s="70">
        <v>1.8E-3</v>
      </c>
      <c r="G12" s="70">
        <v>4.0000000000000001E-3</v>
      </c>
      <c r="H12" s="31">
        <f t="shared" si="0"/>
        <v>0.42850000000000005</v>
      </c>
      <c r="J12" s="31"/>
      <c r="K12" s="31"/>
    </row>
    <row r="13" spans="1:14" x14ac:dyDescent="0.2">
      <c r="A13" t="s">
        <v>7</v>
      </c>
      <c r="B13" s="48">
        <v>0.34570000000000001</v>
      </c>
      <c r="C13" s="30">
        <v>6.2E-2</v>
      </c>
      <c r="D13" s="30">
        <v>1.4500000000000001E-2</v>
      </c>
      <c r="E13" s="48">
        <v>5.0000000000000001E-4</v>
      </c>
      <c r="F13" s="70">
        <v>1.8E-3</v>
      </c>
      <c r="G13" s="70">
        <v>4.0000000000000001E-3</v>
      </c>
      <c r="H13" s="31">
        <f t="shared" si="0"/>
        <v>0.42850000000000005</v>
      </c>
      <c r="J13" s="31"/>
      <c r="K13" s="31"/>
    </row>
    <row r="14" spans="1:14" x14ac:dyDescent="0.2">
      <c r="A14" t="s">
        <v>8</v>
      </c>
      <c r="B14" s="48">
        <v>0.34570000000000001</v>
      </c>
      <c r="C14" s="30">
        <v>6.2E-2</v>
      </c>
      <c r="D14" s="30">
        <v>1.4500000000000001E-2</v>
      </c>
      <c r="E14" s="48">
        <v>5.0000000000000001E-4</v>
      </c>
      <c r="F14" s="70">
        <v>1.8E-3</v>
      </c>
      <c r="G14" s="70">
        <v>4.0000000000000001E-3</v>
      </c>
      <c r="H14" s="31">
        <f t="shared" si="0"/>
        <v>0.42850000000000005</v>
      </c>
      <c r="J14" s="31"/>
      <c r="K14" s="31"/>
    </row>
    <row r="15" spans="1:14" x14ac:dyDescent="0.2">
      <c r="A15" t="s">
        <v>9</v>
      </c>
      <c r="B15" s="48">
        <v>0.34570000000000001</v>
      </c>
      <c r="C15" s="30">
        <v>6.2E-2</v>
      </c>
      <c r="D15" s="30">
        <v>1.4500000000000001E-2</v>
      </c>
      <c r="E15" s="48">
        <v>5.0000000000000001E-4</v>
      </c>
      <c r="F15" s="70">
        <v>1.8E-3</v>
      </c>
      <c r="G15" s="70">
        <v>4.0000000000000001E-3</v>
      </c>
      <c r="H15" s="31">
        <f t="shared" si="0"/>
        <v>0.42850000000000005</v>
      </c>
      <c r="J15" s="31"/>
      <c r="K15" s="31"/>
    </row>
    <row r="16" spans="1:14" x14ac:dyDescent="0.2">
      <c r="A16" t="s">
        <v>10</v>
      </c>
      <c r="B16" s="48">
        <v>0.34570000000000001</v>
      </c>
      <c r="C16" s="30">
        <v>6.2E-2</v>
      </c>
      <c r="D16" s="30">
        <v>1.4500000000000001E-2</v>
      </c>
      <c r="E16" s="48">
        <v>5.0000000000000001E-4</v>
      </c>
      <c r="F16" s="70">
        <v>1.8E-3</v>
      </c>
      <c r="G16" s="70">
        <v>4.0000000000000001E-3</v>
      </c>
      <c r="H16" s="31">
        <f t="shared" si="0"/>
        <v>0.42850000000000005</v>
      </c>
      <c r="J16" s="31"/>
      <c r="K16" s="31"/>
      <c r="L16" s="31"/>
      <c r="M16" s="9"/>
    </row>
    <row r="17" spans="1:13" x14ac:dyDescent="0.2">
      <c r="A17" t="s">
        <v>11</v>
      </c>
      <c r="B17" s="48">
        <v>0.34570000000000001</v>
      </c>
      <c r="C17" s="30">
        <v>6.2E-2</v>
      </c>
      <c r="D17" s="30">
        <v>1.4500000000000001E-2</v>
      </c>
      <c r="E17" s="48">
        <v>5.0000000000000001E-4</v>
      </c>
      <c r="F17" s="70">
        <v>1.8E-3</v>
      </c>
      <c r="G17" s="70">
        <v>4.0000000000000001E-3</v>
      </c>
      <c r="H17" s="31">
        <f t="shared" si="0"/>
        <v>0.42850000000000005</v>
      </c>
      <c r="J17" s="31"/>
      <c r="K17" s="31"/>
    </row>
    <row r="19" spans="1:13" x14ac:dyDescent="0.2">
      <c r="A19" s="6" t="s">
        <v>45</v>
      </c>
      <c r="B19" s="32">
        <f t="shared" ref="B19:H19" si="1">SUM(B6:B17)/12</f>
        <v>0.34569999999999995</v>
      </c>
      <c r="C19" s="32">
        <f t="shared" si="1"/>
        <v>6.200000000000002E-2</v>
      </c>
      <c r="D19" s="32">
        <f t="shared" si="1"/>
        <v>1.4500000000000004E-2</v>
      </c>
      <c r="E19" s="32">
        <f t="shared" si="1"/>
        <v>5.0000000000000012E-4</v>
      </c>
      <c r="F19" s="32">
        <f t="shared" si="1"/>
        <v>1.7999999999999997E-3</v>
      </c>
      <c r="G19" s="49">
        <f t="shared" si="1"/>
        <v>4.000000000000001E-3</v>
      </c>
      <c r="H19" s="32">
        <f t="shared" si="1"/>
        <v>0.42849999999999994</v>
      </c>
      <c r="J19" s="32"/>
      <c r="K19" s="32"/>
    </row>
    <row r="20" spans="1:13" x14ac:dyDescent="0.2">
      <c r="A20" s="6"/>
      <c r="B20" s="32"/>
      <c r="C20" s="32"/>
      <c r="D20" s="32"/>
      <c r="E20" s="32"/>
      <c r="F20" s="32"/>
      <c r="G20" s="32"/>
      <c r="H20" s="32"/>
      <c r="M20" s="9"/>
    </row>
    <row r="21" spans="1:13" ht="14.25" x14ac:dyDescent="0.2">
      <c r="A21" s="44" t="s">
        <v>124</v>
      </c>
      <c r="B21" s="32"/>
      <c r="C21" s="32"/>
      <c r="D21" s="32"/>
      <c r="E21" s="32"/>
      <c r="F21" s="32"/>
      <c r="G21" s="32"/>
      <c r="H21" s="32"/>
      <c r="M21" s="9"/>
    </row>
    <row r="22" spans="1:13" ht="14.25" x14ac:dyDescent="0.2">
      <c r="A22" s="6" t="s">
        <v>125</v>
      </c>
      <c r="B22" s="30"/>
      <c r="H22" s="31"/>
      <c r="I22" s="31"/>
      <c r="J22" s="30"/>
    </row>
    <row r="23" spans="1:13" x14ac:dyDescent="0.2">
      <c r="B23" s="5"/>
      <c r="C23" s="5"/>
      <c r="E23" s="5"/>
      <c r="I23" s="30"/>
    </row>
    <row r="24" spans="1:13" x14ac:dyDescent="0.2">
      <c r="B24" s="5"/>
      <c r="C24" s="5"/>
      <c r="D24" s="5"/>
      <c r="E24" s="5"/>
      <c r="I24" s="30"/>
    </row>
    <row r="25" spans="1:13" x14ac:dyDescent="0.2">
      <c r="B25" s="5" t="s">
        <v>47</v>
      </c>
      <c r="C25" s="5"/>
      <c r="D25" s="5"/>
      <c r="E25" s="6"/>
      <c r="H25" s="5"/>
      <c r="I25" s="31"/>
    </row>
    <row r="26" spans="1:13" x14ac:dyDescent="0.2">
      <c r="A26" t="s">
        <v>0</v>
      </c>
      <c r="B26" s="33">
        <f>ROUND(1587*1.03,0)</f>
        <v>1635</v>
      </c>
      <c r="C26" s="33" t="s">
        <v>126</v>
      </c>
      <c r="D26" s="33"/>
      <c r="E26" s="33"/>
      <c r="F26" s="34"/>
      <c r="G26" s="34"/>
      <c r="H26" s="33"/>
      <c r="L26" s="34"/>
    </row>
    <row r="27" spans="1:13" x14ac:dyDescent="0.2">
      <c r="A27" t="s">
        <v>1</v>
      </c>
      <c r="B27" s="33">
        <f>B26</f>
        <v>1635</v>
      </c>
      <c r="C27" s="33"/>
      <c r="D27" s="33"/>
      <c r="E27" s="34"/>
      <c r="F27" s="34"/>
      <c r="G27" s="34"/>
      <c r="H27" s="42"/>
      <c r="L27" s="34"/>
    </row>
    <row r="28" spans="1:13" x14ac:dyDescent="0.2">
      <c r="A28" t="s">
        <v>2</v>
      </c>
      <c r="B28" s="33">
        <f t="shared" ref="B28:B33" si="2">B27</f>
        <v>1635</v>
      </c>
      <c r="C28" s="33"/>
      <c r="D28" s="33"/>
      <c r="E28" s="34"/>
      <c r="F28" s="34"/>
      <c r="G28" s="34"/>
      <c r="H28" s="9"/>
      <c r="L28" s="34"/>
    </row>
    <row r="29" spans="1:13" x14ac:dyDescent="0.2">
      <c r="A29" t="s">
        <v>3</v>
      </c>
      <c r="B29" s="33">
        <f t="shared" si="2"/>
        <v>1635</v>
      </c>
      <c r="C29" s="33"/>
      <c r="D29" s="33"/>
      <c r="E29" s="34"/>
      <c r="F29" s="34"/>
      <c r="G29" s="34"/>
      <c r="H29" s="9"/>
      <c r="L29" s="34"/>
    </row>
    <row r="30" spans="1:13" x14ac:dyDescent="0.2">
      <c r="A30" t="s">
        <v>4</v>
      </c>
      <c r="B30" s="33">
        <f t="shared" si="2"/>
        <v>1635</v>
      </c>
      <c r="C30" s="33"/>
      <c r="D30" s="33"/>
      <c r="E30" s="34"/>
      <c r="F30" s="34"/>
      <c r="G30" s="34"/>
      <c r="H30" s="9"/>
      <c r="L30" s="34"/>
    </row>
    <row r="31" spans="1:13" x14ac:dyDescent="0.2">
      <c r="A31" t="s">
        <v>5</v>
      </c>
      <c r="B31" s="33">
        <f t="shared" si="2"/>
        <v>1635</v>
      </c>
      <c r="C31" s="33"/>
      <c r="D31" s="33"/>
      <c r="E31" s="34"/>
      <c r="F31" s="34"/>
      <c r="G31" s="34"/>
      <c r="H31" s="9"/>
      <c r="L31" s="34"/>
    </row>
    <row r="32" spans="1:13" x14ac:dyDescent="0.2">
      <c r="A32" t="s">
        <v>6</v>
      </c>
      <c r="B32" s="33">
        <f t="shared" si="2"/>
        <v>1635</v>
      </c>
      <c r="D32" s="33"/>
      <c r="E32" s="34"/>
      <c r="F32" s="34"/>
      <c r="G32" s="34"/>
      <c r="H32" s="9"/>
      <c r="L32" s="34"/>
    </row>
    <row r="33" spans="1:14" x14ac:dyDescent="0.2">
      <c r="A33" t="s">
        <v>7</v>
      </c>
      <c r="B33" s="33">
        <f t="shared" si="2"/>
        <v>1635</v>
      </c>
      <c r="C33" s="33"/>
      <c r="D33" s="33"/>
      <c r="E33" s="34"/>
      <c r="F33" s="34"/>
      <c r="G33" s="34"/>
      <c r="H33" s="9"/>
      <c r="L33" s="34"/>
    </row>
    <row r="34" spans="1:14" x14ac:dyDescent="0.2">
      <c r="A34" t="s">
        <v>8</v>
      </c>
      <c r="B34" s="33">
        <f>ROUND(B33*1.03,0)</f>
        <v>1684</v>
      </c>
      <c r="C34" s="98" t="s">
        <v>123</v>
      </c>
      <c r="D34" s="33"/>
      <c r="E34" s="34"/>
      <c r="F34" s="34"/>
      <c r="G34" s="34"/>
      <c r="H34" s="9"/>
      <c r="L34" s="34"/>
    </row>
    <row r="35" spans="1:14" x14ac:dyDescent="0.2">
      <c r="A35" t="s">
        <v>9</v>
      </c>
      <c r="B35" s="33">
        <f>B34</f>
        <v>1684</v>
      </c>
      <c r="C35" s="33"/>
      <c r="D35" s="33"/>
      <c r="E35" s="34"/>
      <c r="F35" s="34"/>
      <c r="G35" s="34"/>
      <c r="H35" s="9"/>
      <c r="L35" s="34"/>
    </row>
    <row r="36" spans="1:14" x14ac:dyDescent="0.2">
      <c r="A36" t="s">
        <v>10</v>
      </c>
      <c r="B36" s="33">
        <f>B35</f>
        <v>1684</v>
      </c>
      <c r="C36" s="33"/>
      <c r="D36" s="33"/>
      <c r="E36" s="34"/>
      <c r="F36" s="34"/>
      <c r="G36" s="34"/>
      <c r="H36" s="9"/>
      <c r="L36" s="34"/>
    </row>
    <row r="37" spans="1:14" x14ac:dyDescent="0.2">
      <c r="A37" t="s">
        <v>11</v>
      </c>
      <c r="B37" s="33">
        <f>B36</f>
        <v>1684</v>
      </c>
      <c r="C37" s="33"/>
      <c r="D37" s="33"/>
      <c r="E37" s="34"/>
      <c r="F37" s="34"/>
      <c r="G37" s="34"/>
      <c r="H37" s="9"/>
      <c r="L37" s="34"/>
    </row>
    <row r="38" spans="1:14" x14ac:dyDescent="0.2">
      <c r="N38" s="9"/>
    </row>
    <row r="39" spans="1:14" x14ac:dyDescent="0.2">
      <c r="A39" s="6" t="s">
        <v>45</v>
      </c>
      <c r="B39" s="35">
        <f>ROUND(SUM(B26:B37)/12,0)</f>
        <v>1651</v>
      </c>
      <c r="C39" s="35"/>
      <c r="D39" s="35"/>
      <c r="E39" s="35"/>
      <c r="H39" s="35"/>
    </row>
    <row r="41" spans="1:14" x14ac:dyDescent="0.2">
      <c r="A41" s="6" t="s">
        <v>15</v>
      </c>
      <c r="B41" s="35">
        <f>SUM(B26:B37)</f>
        <v>19816</v>
      </c>
      <c r="C41" s="35"/>
      <c r="D41" s="35"/>
      <c r="E41" s="35"/>
      <c r="F41" s="35"/>
      <c r="G41" s="35"/>
      <c r="L41" s="35"/>
      <c r="M41" s="46"/>
    </row>
    <row r="42" spans="1:14" ht="26.25" customHeight="1" x14ac:dyDescent="0.2">
      <c r="C42" s="110"/>
      <c r="D42" s="110"/>
    </row>
    <row r="43" spans="1:14" x14ac:dyDescent="0.2">
      <c r="B43" s="33"/>
    </row>
    <row r="44" spans="1:14" x14ac:dyDescent="0.2">
      <c r="B44" s="33"/>
      <c r="F44" s="9"/>
      <c r="G44" s="9"/>
    </row>
  </sheetData>
  <mergeCells count="4">
    <mergeCell ref="A1:H1"/>
    <mergeCell ref="A3:H3"/>
    <mergeCell ref="A2:H2"/>
    <mergeCell ref="C42:D42"/>
  </mergeCells>
  <phoneticPr fontId="0" type="noConversion"/>
  <pageMargins left="1.27" right="0.75" top="1" bottom="1" header="0.5" footer="0.5"/>
  <pageSetup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  <pageSetUpPr fitToPage="1"/>
  </sheetPr>
  <dimension ref="A1:N98"/>
  <sheetViews>
    <sheetView showGridLines="0" workbookViewId="0">
      <selection activeCell="A2" sqref="A2:M2"/>
    </sheetView>
  </sheetViews>
  <sheetFormatPr defaultRowHeight="12.75" x14ac:dyDescent="0.2"/>
  <cols>
    <col min="1" max="1" width="5.5703125" customWidth="1"/>
    <col min="2" max="2" width="11.7109375" customWidth="1"/>
    <col min="3" max="3" width="10.28515625" customWidth="1"/>
    <col min="4" max="4" width="11.28515625" bestFit="1" customWidth="1"/>
    <col min="5" max="5" width="3.5703125" customWidth="1"/>
    <col min="6" max="6" width="10.28515625" customWidth="1"/>
    <col min="7" max="7" width="11.28515625" bestFit="1" customWidth="1"/>
    <col min="8" max="8" width="3.5703125" customWidth="1"/>
    <col min="9" max="9" width="10.28515625" customWidth="1"/>
    <col min="10" max="10" width="11.28515625" bestFit="1" customWidth="1"/>
    <col min="11" max="11" width="3.5703125" customWidth="1"/>
    <col min="12" max="12" width="10.28515625" customWidth="1"/>
    <col min="13" max="13" width="11.28515625" bestFit="1" customWidth="1"/>
  </cols>
  <sheetData>
    <row r="1" spans="1:13" ht="15.75" x14ac:dyDescent="0.25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">
      <c r="A2" s="103" t="s">
        <v>53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Instructions!C5</f>
        <v>Fiscal Year 2026 - ESTIMATES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">
      <c r="A4" s="109" t="str">
        <f>Instructions!C6</f>
        <v>Updated November 18,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5.0999999999999996" customHeight="1" x14ac:dyDescent="0.2">
      <c r="A5" s="108" t="s">
        <v>32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x14ac:dyDescent="0.2">
      <c r="A6" s="108"/>
      <c r="B6" s="8"/>
      <c r="C6" s="103" t="s">
        <v>20</v>
      </c>
      <c r="D6" s="103"/>
      <c r="E6" s="6"/>
      <c r="F6" s="103" t="s">
        <v>22</v>
      </c>
      <c r="G6" s="103"/>
      <c r="H6" s="6"/>
      <c r="I6" s="103" t="s">
        <v>23</v>
      </c>
      <c r="J6" s="103"/>
      <c r="K6" s="6"/>
      <c r="L6" s="103" t="s">
        <v>23</v>
      </c>
      <c r="M6" s="105"/>
    </row>
    <row r="7" spans="1:13" x14ac:dyDescent="0.2">
      <c r="A7" s="108"/>
      <c r="B7" s="8"/>
      <c r="C7" s="103" t="s">
        <v>21</v>
      </c>
      <c r="D7" s="103"/>
      <c r="E7" s="6"/>
      <c r="F7" s="103" t="s">
        <v>21</v>
      </c>
      <c r="G7" s="103"/>
      <c r="H7" s="6"/>
      <c r="I7" s="103" t="s">
        <v>24</v>
      </c>
      <c r="J7" s="103"/>
      <c r="K7" s="6"/>
      <c r="L7" s="103" t="s">
        <v>24</v>
      </c>
      <c r="M7" s="105"/>
    </row>
    <row r="8" spans="1:13" x14ac:dyDescent="0.2">
      <c r="A8" s="108"/>
      <c r="B8" s="8"/>
      <c r="C8" s="103" t="s">
        <v>17</v>
      </c>
      <c r="D8" s="103"/>
      <c r="E8" s="6"/>
      <c r="F8" s="103" t="s">
        <v>18</v>
      </c>
      <c r="G8" s="103"/>
      <c r="H8" s="6"/>
      <c r="I8" s="103" t="s">
        <v>17</v>
      </c>
      <c r="J8" s="103"/>
      <c r="K8" s="6"/>
      <c r="L8" s="103" t="s">
        <v>18</v>
      </c>
      <c r="M8" s="105"/>
    </row>
    <row r="9" spans="1:13" x14ac:dyDescent="0.2">
      <c r="A9" s="108"/>
      <c r="B9" s="8"/>
      <c r="C9" s="1" t="s">
        <v>12</v>
      </c>
      <c r="D9" s="1" t="s">
        <v>13</v>
      </c>
      <c r="E9" s="1"/>
      <c r="F9" s="1" t="s">
        <v>12</v>
      </c>
      <c r="G9" s="1" t="s">
        <v>13</v>
      </c>
      <c r="H9" s="1"/>
      <c r="I9" s="1" t="s">
        <v>12</v>
      </c>
      <c r="J9" s="1" t="s">
        <v>13</v>
      </c>
      <c r="L9" s="1" t="s">
        <v>12</v>
      </c>
      <c r="M9" s="23" t="s">
        <v>13</v>
      </c>
    </row>
    <row r="10" spans="1:13" x14ac:dyDescent="0.2">
      <c r="A10" s="108"/>
      <c r="B10" s="8" t="s">
        <v>0</v>
      </c>
      <c r="C10" s="2">
        <f>'Detail-Hires After 8-29-03'!H6</f>
        <v>0.36310000000000003</v>
      </c>
      <c r="D10" s="9">
        <f>'Detail-Hires After 8-29-03'!$B$26</f>
        <v>1635</v>
      </c>
      <c r="F10" s="2">
        <f>'Detail-Hires After 8-29-03'!H6</f>
        <v>0.36310000000000003</v>
      </c>
      <c r="G10" s="9"/>
      <c r="I10" s="2">
        <f>'Detail-Hires After 8-29-03'!H6</f>
        <v>0.36310000000000003</v>
      </c>
      <c r="J10" s="9">
        <f>+D10</f>
        <v>1635</v>
      </c>
      <c r="L10" s="2">
        <f>'Detail-Hires After 8-29-03'!H6</f>
        <v>0.36310000000000003</v>
      </c>
      <c r="M10" s="25"/>
    </row>
    <row r="11" spans="1:13" x14ac:dyDescent="0.2">
      <c r="A11" s="108"/>
      <c r="B11" s="8" t="s">
        <v>1</v>
      </c>
      <c r="C11" s="2">
        <f>'Detail-Hires After 8-29-03'!H7</f>
        <v>0.37170000000000003</v>
      </c>
      <c r="D11" s="9">
        <f>'Detail-Hires After 8-29-03'!B27</f>
        <v>1635</v>
      </c>
      <c r="F11" s="2">
        <f>'Detail-Hires After 8-29-03'!H7</f>
        <v>0.37170000000000003</v>
      </c>
      <c r="G11" s="9"/>
      <c r="I11" s="2">
        <f>'Detail-Hires After 8-29-03'!H7</f>
        <v>0.37170000000000003</v>
      </c>
      <c r="J11" s="9">
        <f t="shared" ref="J11:J21" si="0">+D11</f>
        <v>1635</v>
      </c>
      <c r="L11" s="2">
        <f>'Detail-Hires After 8-29-03'!H7</f>
        <v>0.37170000000000003</v>
      </c>
      <c r="M11" s="25"/>
    </row>
    <row r="12" spans="1:13" x14ac:dyDescent="0.2">
      <c r="A12" s="108"/>
      <c r="B12" s="8" t="s">
        <v>2</v>
      </c>
      <c r="C12" s="2">
        <f>'Detail-Hires After 8-29-03'!H8</f>
        <v>0.37170000000000003</v>
      </c>
      <c r="D12" s="9">
        <f>'Detail-Hires After 8-29-03'!B28</f>
        <v>1635</v>
      </c>
      <c r="F12" s="2">
        <f>'Detail-Hires After 8-29-03'!H8</f>
        <v>0.37170000000000003</v>
      </c>
      <c r="G12" s="9"/>
      <c r="I12" s="2">
        <f>'Detail-Hires After 8-29-03'!H8</f>
        <v>0.37170000000000003</v>
      </c>
      <c r="J12" s="9">
        <f t="shared" si="0"/>
        <v>1635</v>
      </c>
      <c r="L12" s="2">
        <f>'Detail-Hires After 8-29-03'!H8</f>
        <v>0.37170000000000003</v>
      </c>
      <c r="M12" s="25"/>
    </row>
    <row r="13" spans="1:13" x14ac:dyDescent="0.2">
      <c r="A13" s="108"/>
      <c r="B13" s="8" t="s">
        <v>3</v>
      </c>
      <c r="C13" s="2">
        <f>'Detail-Hires After 8-29-03'!H9</f>
        <v>0.37170000000000003</v>
      </c>
      <c r="D13" s="9">
        <f>'Detail-Hires After 8-29-03'!B29</f>
        <v>1635</v>
      </c>
      <c r="F13" s="2">
        <f>'Detail-Hires After 8-29-03'!H9</f>
        <v>0.37170000000000003</v>
      </c>
      <c r="G13" s="9"/>
      <c r="I13" s="2">
        <f>'Detail-Hires After 8-29-03'!H9</f>
        <v>0.37170000000000003</v>
      </c>
      <c r="J13" s="9">
        <f t="shared" si="0"/>
        <v>1635</v>
      </c>
      <c r="L13" s="2">
        <f>'Detail-Hires After 8-29-03'!H9</f>
        <v>0.37170000000000003</v>
      </c>
      <c r="M13" s="25"/>
    </row>
    <row r="14" spans="1:13" x14ac:dyDescent="0.2">
      <c r="A14" s="108"/>
      <c r="B14" s="8" t="s">
        <v>4</v>
      </c>
      <c r="C14" s="2">
        <f>'Detail-Hires After 8-29-03'!H10</f>
        <v>0.37170000000000003</v>
      </c>
      <c r="D14" s="9">
        <f>'Detail-Hires After 8-29-03'!B30</f>
        <v>1635</v>
      </c>
      <c r="F14" s="2">
        <f>'Detail-Hires After 8-29-03'!H10</f>
        <v>0.37170000000000003</v>
      </c>
      <c r="G14" s="9"/>
      <c r="I14" s="2">
        <f>'Detail-Hires After 8-29-03'!H10</f>
        <v>0.37170000000000003</v>
      </c>
      <c r="J14" s="9">
        <f t="shared" si="0"/>
        <v>1635</v>
      </c>
      <c r="L14" s="2">
        <f>'Detail-Hires After 8-29-03'!H10</f>
        <v>0.37170000000000003</v>
      </c>
      <c r="M14" s="25"/>
    </row>
    <row r="15" spans="1:13" x14ac:dyDescent="0.2">
      <c r="A15" s="108"/>
      <c r="B15" s="8" t="s">
        <v>5</v>
      </c>
      <c r="C15" s="2">
        <f>'Detail-Hires After 8-29-03'!H11</f>
        <v>0.37170000000000003</v>
      </c>
      <c r="D15" s="9">
        <f>'Detail-Hires After 8-29-03'!B31</f>
        <v>1635</v>
      </c>
      <c r="F15" s="2">
        <f>'Detail-Hires After 8-29-03'!H11</f>
        <v>0.37170000000000003</v>
      </c>
      <c r="G15" s="9"/>
      <c r="I15" s="2">
        <f>'Detail-Hires After 8-29-03'!H11</f>
        <v>0.37170000000000003</v>
      </c>
      <c r="J15" s="9">
        <f t="shared" si="0"/>
        <v>1635</v>
      </c>
      <c r="L15" s="2">
        <f>'Detail-Hires After 8-29-03'!H11</f>
        <v>0.37170000000000003</v>
      </c>
      <c r="M15" s="25"/>
    </row>
    <row r="16" spans="1:13" x14ac:dyDescent="0.2">
      <c r="A16" s="108"/>
      <c r="B16" s="8" t="s">
        <v>6</v>
      </c>
      <c r="C16" s="2">
        <f>'Detail-Hires After 8-29-03'!H12</f>
        <v>0.37170000000000003</v>
      </c>
      <c r="D16" s="9">
        <f>'Detail-Hires After 8-29-03'!B32</f>
        <v>1635</v>
      </c>
      <c r="F16" s="2">
        <f>'Detail-Hires After 8-29-03'!H12</f>
        <v>0.37170000000000003</v>
      </c>
      <c r="G16" s="9"/>
      <c r="I16" s="2">
        <f>'Detail-Hires After 8-29-03'!H12</f>
        <v>0.37170000000000003</v>
      </c>
      <c r="J16" s="9">
        <f t="shared" si="0"/>
        <v>1635</v>
      </c>
      <c r="L16" s="2">
        <f>'Detail-Hires After 8-29-03'!H12</f>
        <v>0.37170000000000003</v>
      </c>
      <c r="M16" s="25"/>
    </row>
    <row r="17" spans="1:13" x14ac:dyDescent="0.2">
      <c r="A17" s="108"/>
      <c r="B17" s="8" t="s">
        <v>7</v>
      </c>
      <c r="C17" s="2">
        <f>'Detail-Hires After 8-29-03'!H13</f>
        <v>0.37170000000000003</v>
      </c>
      <c r="D17" s="9">
        <f>'Detail-Hires After 8-29-03'!B33</f>
        <v>1635</v>
      </c>
      <c r="F17" s="2">
        <f>'Detail-Hires After 8-29-03'!H13</f>
        <v>0.37170000000000003</v>
      </c>
      <c r="G17" s="9"/>
      <c r="I17" s="2">
        <f>'Detail-Hires After 8-29-03'!H13</f>
        <v>0.37170000000000003</v>
      </c>
      <c r="J17" s="9">
        <f t="shared" si="0"/>
        <v>1635</v>
      </c>
      <c r="L17" s="2">
        <f>'Detail-Hires After 8-29-03'!H13</f>
        <v>0.37170000000000003</v>
      </c>
      <c r="M17" s="25"/>
    </row>
    <row r="18" spans="1:13" x14ac:dyDescent="0.2">
      <c r="A18" s="108"/>
      <c r="B18" s="8" t="s">
        <v>8</v>
      </c>
      <c r="C18" s="2">
        <f>'Detail-Hires After 8-29-03'!H14</f>
        <v>0.37170000000000003</v>
      </c>
      <c r="D18" s="9">
        <f>'Detail-Hires After 8-29-03'!B34</f>
        <v>1684</v>
      </c>
      <c r="F18" s="2">
        <f>'Detail-Hires After 8-29-03'!H14</f>
        <v>0.37170000000000003</v>
      </c>
      <c r="G18" s="9"/>
      <c r="I18" s="2">
        <f>'Detail-Hires After 8-29-03'!H14</f>
        <v>0.37170000000000003</v>
      </c>
      <c r="J18" s="9">
        <f t="shared" si="0"/>
        <v>1684</v>
      </c>
      <c r="L18" s="2">
        <f>'Detail-Hires After 8-29-03'!H14</f>
        <v>0.37170000000000003</v>
      </c>
      <c r="M18" s="25"/>
    </row>
    <row r="19" spans="1:13" x14ac:dyDescent="0.2">
      <c r="A19" s="108"/>
      <c r="B19" s="8" t="s">
        <v>9</v>
      </c>
      <c r="C19" s="2">
        <f>'Detail-Hires After 8-29-03'!H15</f>
        <v>0.37170000000000003</v>
      </c>
      <c r="D19" s="9">
        <f>'Detail-Hires After 8-29-03'!B35</f>
        <v>1684</v>
      </c>
      <c r="F19" s="2">
        <f>'Detail-Hires After 8-29-03'!H15</f>
        <v>0.37170000000000003</v>
      </c>
      <c r="G19" s="9"/>
      <c r="I19" s="2">
        <f>'Detail-Hires After 8-29-03'!H15</f>
        <v>0.37170000000000003</v>
      </c>
      <c r="J19" s="9">
        <f t="shared" si="0"/>
        <v>1684</v>
      </c>
      <c r="L19" s="2">
        <f>'Detail-Hires After 8-29-03'!H15</f>
        <v>0.37170000000000003</v>
      </c>
      <c r="M19" s="25"/>
    </row>
    <row r="20" spans="1:13" x14ac:dyDescent="0.2">
      <c r="A20" s="108"/>
      <c r="B20" s="8" t="s">
        <v>10</v>
      </c>
      <c r="C20" s="2">
        <f>'Detail-Hires After 8-29-03'!H16</f>
        <v>0.37170000000000003</v>
      </c>
      <c r="D20" s="9">
        <f>'Detail-Hires After 8-29-03'!B36</f>
        <v>1684</v>
      </c>
      <c r="F20" s="2">
        <f>'Detail-Hires After 8-29-03'!H16</f>
        <v>0.37170000000000003</v>
      </c>
      <c r="G20" s="9"/>
      <c r="I20" s="2">
        <f>'Detail-Hires After 8-29-03'!H16</f>
        <v>0.37170000000000003</v>
      </c>
      <c r="J20" s="9">
        <f t="shared" si="0"/>
        <v>1684</v>
      </c>
      <c r="L20" s="2">
        <f>'Detail-Hires After 8-29-03'!H16</f>
        <v>0.37170000000000003</v>
      </c>
      <c r="M20" s="25"/>
    </row>
    <row r="21" spans="1:13" x14ac:dyDescent="0.2">
      <c r="A21" s="108"/>
      <c r="B21" s="8" t="s">
        <v>11</v>
      </c>
      <c r="C21" s="28">
        <f>'Detail-Hires After 8-29-03'!H17</f>
        <v>0.37170000000000003</v>
      </c>
      <c r="D21" s="9">
        <f>'Detail-Hires After 8-29-03'!B37</f>
        <v>1684</v>
      </c>
      <c r="F21" s="28">
        <f>'Detail-Hires After 8-29-03'!H17</f>
        <v>0.37170000000000003</v>
      </c>
      <c r="G21" s="9"/>
      <c r="I21" s="28">
        <f>'Detail-Hires After 8-29-03'!H17</f>
        <v>0.37170000000000003</v>
      </c>
      <c r="J21" s="9">
        <f t="shared" si="0"/>
        <v>1684</v>
      </c>
      <c r="L21" s="28">
        <f>'Detail-Hires After 8-29-03'!H17</f>
        <v>0.37170000000000003</v>
      </c>
      <c r="M21" s="25"/>
    </row>
    <row r="22" spans="1:13" x14ac:dyDescent="0.2">
      <c r="A22" s="108"/>
      <c r="B22" s="8"/>
      <c r="M22" s="19"/>
    </row>
    <row r="23" spans="1:13" x14ac:dyDescent="0.2">
      <c r="A23" s="108"/>
      <c r="B23" s="10" t="s">
        <v>14</v>
      </c>
      <c r="C23" s="11">
        <f>SUM(C10:C21)/12</f>
        <v>0.37098333333333339</v>
      </c>
      <c r="D23" s="12">
        <f>SUM(D10:D21)/12</f>
        <v>1651.3333333333333</v>
      </c>
      <c r="E23" s="6"/>
      <c r="F23" s="11">
        <f>SUM(F10:F21)/12</f>
        <v>0.37098333333333339</v>
      </c>
      <c r="G23" s="12">
        <f>SUM(G10:G21)/12</f>
        <v>0</v>
      </c>
      <c r="H23" s="6"/>
      <c r="I23" s="11">
        <f>SUM(I10:I21)/12</f>
        <v>0.37098333333333339</v>
      </c>
      <c r="J23" s="12">
        <f>SUM(J10:J21)/12</f>
        <v>1651.3333333333333</v>
      </c>
      <c r="K23" s="6"/>
      <c r="L23" s="11">
        <f>SUM(L10:L21)/12</f>
        <v>0.37098333333333339</v>
      </c>
      <c r="M23" s="26">
        <f>SUM(M10:M21)/12</f>
        <v>0</v>
      </c>
    </row>
    <row r="24" spans="1:13" ht="13.5" thickBot="1" x14ac:dyDescent="0.25">
      <c r="A24" s="108"/>
      <c r="B24" s="10" t="s">
        <v>15</v>
      </c>
      <c r="C24" s="6"/>
      <c r="D24" s="7">
        <f>SUM(D10:D21)</f>
        <v>19816</v>
      </c>
      <c r="E24" s="6"/>
      <c r="F24" s="6"/>
      <c r="G24" s="7">
        <f>SUM(G10:G21)</f>
        <v>0</v>
      </c>
      <c r="H24" s="6"/>
      <c r="I24" s="6"/>
      <c r="J24" s="7">
        <f>SUM(J10:J21)</f>
        <v>19816</v>
      </c>
      <c r="K24" s="6"/>
      <c r="L24" s="6"/>
      <c r="M24" s="41">
        <f>SUM(M10:M21)</f>
        <v>0</v>
      </c>
    </row>
    <row r="25" spans="1:13" ht="5.0999999999999996" customHeight="1" thickTop="1" x14ac:dyDescent="0.2">
      <c r="A25" s="108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3" ht="12.75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2.75" customHeight="1" x14ac:dyDescent="0.2">
      <c r="A27" s="108" t="s">
        <v>34</v>
      </c>
      <c r="B27" s="8"/>
      <c r="C27" s="103" t="s">
        <v>23</v>
      </c>
      <c r="D27" s="103"/>
      <c r="F27" s="103" t="s">
        <v>23</v>
      </c>
      <c r="G27" s="103"/>
      <c r="M27" s="19"/>
    </row>
    <row r="28" spans="1:13" ht="12.75" customHeight="1" x14ac:dyDescent="0.2">
      <c r="A28" s="108"/>
      <c r="B28" s="8"/>
      <c r="C28" s="103" t="s">
        <v>24</v>
      </c>
      <c r="D28" s="103"/>
      <c r="F28" s="103" t="s">
        <v>24</v>
      </c>
      <c r="G28" s="103"/>
      <c r="M28" s="19"/>
    </row>
    <row r="29" spans="1:13" ht="12.75" customHeight="1" x14ac:dyDescent="0.2">
      <c r="A29" s="108"/>
      <c r="B29" s="8"/>
      <c r="C29" s="106" t="s">
        <v>35</v>
      </c>
      <c r="D29" s="106"/>
      <c r="F29" s="106" t="s">
        <v>36</v>
      </c>
      <c r="G29" s="106"/>
      <c r="M29" s="19"/>
    </row>
    <row r="30" spans="1:13" ht="12.75" customHeight="1" x14ac:dyDescent="0.2">
      <c r="A30" s="108"/>
      <c r="B30" s="8"/>
      <c r="C30" s="1" t="s">
        <v>12</v>
      </c>
      <c r="D30" s="1" t="s">
        <v>13</v>
      </c>
      <c r="F30" s="1" t="s">
        <v>12</v>
      </c>
      <c r="G30" s="1" t="s">
        <v>13</v>
      </c>
      <c r="M30" s="19"/>
    </row>
    <row r="31" spans="1:13" ht="12.75" customHeight="1" x14ac:dyDescent="0.2">
      <c r="A31" s="108"/>
      <c r="B31" s="8" t="s">
        <v>0</v>
      </c>
      <c r="C31" s="2">
        <f>'Detail-Hires After 8-29-03'!C6+'Detail-Hires After 8-29-03'!D6+'Detail-Hires After 8-29-03'!E6+'Detail-Hires After 8-29-03'!F6+'Detail-Hires After 8-29-03'!G6</f>
        <v>8.2799999999999999E-2</v>
      </c>
      <c r="D31" s="9">
        <f>'Detail-Hires After 8-29-03'!B26</f>
        <v>1635</v>
      </c>
      <c r="F31" s="2">
        <f>'Detail-Hires After 8-29-03'!C6+'Detail-Hires After 8-29-03'!D6+'Detail-Hires After 8-29-03'!E6+'Detail-Hires After 8-29-03'!F6+'Detail-Hires After 8-29-03'!G6</f>
        <v>8.2799999999999999E-2</v>
      </c>
      <c r="G31" s="9"/>
      <c r="M31" s="19"/>
    </row>
    <row r="32" spans="1:13" ht="12.75" customHeight="1" x14ac:dyDescent="0.2">
      <c r="A32" s="108"/>
      <c r="B32" s="8" t="s">
        <v>1</v>
      </c>
      <c r="C32" s="2">
        <f>'Detail-Hires After 8-29-03'!C7+'Detail-Hires After 8-29-03'!D7+'Detail-Hires After 8-29-03'!E7+'Detail-Hires After 8-29-03'!F7+'Detail-Hires After 8-29-03'!G7</f>
        <v>8.2799999999999999E-2</v>
      </c>
      <c r="D32" s="9">
        <f>'Detail-Hires After 8-29-03'!B27</f>
        <v>1635</v>
      </c>
      <c r="F32" s="2">
        <f>'Detail-Hires After 8-29-03'!C7+'Detail-Hires After 8-29-03'!D7+'Detail-Hires After 8-29-03'!E7+'Detail-Hires After 8-29-03'!F7+'Detail-Hires After 8-29-03'!G7</f>
        <v>8.2799999999999999E-2</v>
      </c>
      <c r="G32" s="9"/>
      <c r="M32" s="19"/>
    </row>
    <row r="33" spans="1:13" ht="12.75" customHeight="1" x14ac:dyDescent="0.2">
      <c r="A33" s="108"/>
      <c r="B33" s="8" t="s">
        <v>2</v>
      </c>
      <c r="C33" s="2">
        <f>'Detail-Hires After 8-29-03'!C8+'Detail-Hires After 8-29-03'!D8+'Detail-Hires After 8-29-03'!E8+'Detail-Hires After 8-29-03'!F8+'Detail-Hires After 8-29-03'!G8</f>
        <v>8.2799999999999999E-2</v>
      </c>
      <c r="D33" s="9">
        <f>'Detail-Hires After 8-29-03'!B28</f>
        <v>1635</v>
      </c>
      <c r="F33" s="2">
        <f>'Detail-Hires After 8-29-03'!C8+'Detail-Hires After 8-29-03'!D8+'Detail-Hires After 8-29-03'!E8+'Detail-Hires After 8-29-03'!F8+'Detail-Hires After 8-29-03'!G8</f>
        <v>8.2799999999999999E-2</v>
      </c>
      <c r="G33" s="9"/>
      <c r="M33" s="19"/>
    </row>
    <row r="34" spans="1:13" ht="12.75" customHeight="1" x14ac:dyDescent="0.2">
      <c r="A34" s="108"/>
      <c r="B34" s="8" t="s">
        <v>3</v>
      </c>
      <c r="C34" s="2">
        <f>'Detail-Hires After 8-29-03'!C9+'Detail-Hires After 8-29-03'!D9+'Detail-Hires After 8-29-03'!E9+'Detail-Hires After 8-29-03'!F9+'Detail-Hires After 8-29-03'!G9</f>
        <v>8.2799999999999999E-2</v>
      </c>
      <c r="D34" s="9">
        <f>'Detail-Hires After 8-29-03'!B29</f>
        <v>1635</v>
      </c>
      <c r="F34" s="2">
        <f>'Detail-Hires After 8-29-03'!C9+'Detail-Hires After 8-29-03'!D9+'Detail-Hires After 8-29-03'!E9+'Detail-Hires After 8-29-03'!F9+'Detail-Hires After 8-29-03'!G9</f>
        <v>8.2799999999999999E-2</v>
      </c>
      <c r="G34" s="9"/>
      <c r="M34" s="19"/>
    </row>
    <row r="35" spans="1:13" ht="12.75" customHeight="1" x14ac:dyDescent="0.2">
      <c r="A35" s="108"/>
      <c r="B35" s="8" t="s">
        <v>4</v>
      </c>
      <c r="C35" s="2">
        <f>'Detail-Hires After 8-29-03'!C10+'Detail-Hires After 8-29-03'!D10+'Detail-Hires After 8-29-03'!E10+'Detail-Hires After 8-29-03'!F10+'Detail-Hires After 8-29-03'!G10</f>
        <v>8.2799999999999999E-2</v>
      </c>
      <c r="D35" s="9">
        <f>'Detail-Hires After 8-29-03'!B30</f>
        <v>1635</v>
      </c>
      <c r="F35" s="2">
        <f>'Detail-Hires After 8-29-03'!C10+'Detail-Hires After 8-29-03'!D10+'Detail-Hires After 8-29-03'!E10+'Detail-Hires After 8-29-03'!F10+'Detail-Hires After 8-29-03'!G10</f>
        <v>8.2799999999999999E-2</v>
      </c>
      <c r="G35" s="9"/>
      <c r="M35" s="19"/>
    </row>
    <row r="36" spans="1:13" ht="12.75" customHeight="1" x14ac:dyDescent="0.2">
      <c r="A36" s="108"/>
      <c r="B36" s="8" t="s">
        <v>5</v>
      </c>
      <c r="C36" s="2">
        <f>'Detail-Hires After 8-29-03'!C11+'Detail-Hires After 8-29-03'!D11+'Detail-Hires After 8-29-03'!E11+'Detail-Hires After 8-29-03'!F11+'Detail-Hires After 8-29-03'!G11</f>
        <v>8.2799999999999999E-2</v>
      </c>
      <c r="D36" s="9">
        <f>'Detail-Hires After 8-29-03'!B31</f>
        <v>1635</v>
      </c>
      <c r="F36" s="2">
        <f>'Detail-Hires After 8-29-03'!C11+'Detail-Hires After 8-29-03'!D11+'Detail-Hires After 8-29-03'!E11+'Detail-Hires After 8-29-03'!F11+'Detail-Hires After 8-29-03'!G11</f>
        <v>8.2799999999999999E-2</v>
      </c>
      <c r="G36" s="9"/>
      <c r="M36" s="19"/>
    </row>
    <row r="37" spans="1:13" ht="12.75" customHeight="1" x14ac:dyDescent="0.2">
      <c r="A37" s="108"/>
      <c r="B37" s="8" t="s">
        <v>6</v>
      </c>
      <c r="C37" s="2">
        <f>'Detail-Hires After 8-29-03'!C12+'Detail-Hires After 8-29-03'!D12+'Detail-Hires After 8-29-03'!E12+'Detail-Hires After 8-29-03'!F12+'Detail-Hires After 8-29-03'!G12</f>
        <v>8.2799999999999999E-2</v>
      </c>
      <c r="D37" s="9">
        <f>'Detail-Hires After 8-29-03'!B32</f>
        <v>1635</v>
      </c>
      <c r="F37" s="2">
        <f>'Detail-Hires After 8-29-03'!C12+'Detail-Hires After 8-29-03'!D12+'Detail-Hires After 8-29-03'!E12+'Detail-Hires After 8-29-03'!F12+'Detail-Hires After 8-29-03'!G12</f>
        <v>8.2799999999999999E-2</v>
      </c>
      <c r="G37" s="9"/>
      <c r="M37" s="19"/>
    </row>
    <row r="38" spans="1:13" ht="12.75" customHeight="1" x14ac:dyDescent="0.2">
      <c r="A38" s="108"/>
      <c r="B38" s="8" t="s">
        <v>7</v>
      </c>
      <c r="C38" s="2">
        <f>'Detail-Hires After 8-29-03'!C13+'Detail-Hires After 8-29-03'!D13+'Detail-Hires After 8-29-03'!E13+'Detail-Hires After 8-29-03'!F13+'Detail-Hires After 8-29-03'!G13</f>
        <v>8.2799999999999999E-2</v>
      </c>
      <c r="D38" s="9">
        <f>'Detail-Hires After 8-29-03'!B33</f>
        <v>1635</v>
      </c>
      <c r="F38" s="2">
        <f>'Detail-Hires After 8-29-03'!C13+'Detail-Hires After 8-29-03'!D13+'Detail-Hires After 8-29-03'!E13+'Detail-Hires After 8-29-03'!F13+'Detail-Hires After 8-29-03'!G13</f>
        <v>8.2799999999999999E-2</v>
      </c>
      <c r="G38" s="9"/>
      <c r="M38" s="19"/>
    </row>
    <row r="39" spans="1:13" ht="12.75" customHeight="1" x14ac:dyDescent="0.2">
      <c r="A39" s="108"/>
      <c r="B39" s="8" t="s">
        <v>8</v>
      </c>
      <c r="C39" s="2">
        <f>'Detail-Hires After 8-29-03'!C14+'Detail-Hires After 8-29-03'!D14+'Detail-Hires After 8-29-03'!E14+'Detail-Hires After 8-29-03'!F14+'Detail-Hires After 8-29-03'!G14</f>
        <v>8.2799999999999999E-2</v>
      </c>
      <c r="D39" s="9">
        <f>'Detail-Hires After 8-29-03'!B34</f>
        <v>1684</v>
      </c>
      <c r="F39" s="2">
        <f>'Detail-Hires After 8-29-03'!C14+'Detail-Hires After 8-29-03'!D14+'Detail-Hires After 8-29-03'!E14+'Detail-Hires After 8-29-03'!F14+'Detail-Hires After 8-29-03'!G14</f>
        <v>8.2799999999999999E-2</v>
      </c>
      <c r="G39" s="9"/>
      <c r="M39" s="19"/>
    </row>
    <row r="40" spans="1:13" ht="12.75" customHeight="1" x14ac:dyDescent="0.2">
      <c r="A40" s="108"/>
      <c r="B40" s="8" t="s">
        <v>9</v>
      </c>
      <c r="C40" s="2">
        <f>'Detail-Hires After 8-29-03'!C15+'Detail-Hires After 8-29-03'!D15+'Detail-Hires After 8-29-03'!E15+'Detail-Hires After 8-29-03'!F15+'Detail-Hires After 8-29-03'!G15</f>
        <v>8.2799999999999999E-2</v>
      </c>
      <c r="D40" s="9">
        <f>'Detail-Hires After 8-29-03'!B35</f>
        <v>1684</v>
      </c>
      <c r="F40" s="2">
        <f>'Detail-Hires After 8-29-03'!C15+'Detail-Hires After 8-29-03'!D15+'Detail-Hires After 8-29-03'!E15+'Detail-Hires After 8-29-03'!F15+'Detail-Hires After 8-29-03'!G15</f>
        <v>8.2799999999999999E-2</v>
      </c>
      <c r="G40" s="9"/>
      <c r="M40" s="19"/>
    </row>
    <row r="41" spans="1:13" ht="12.75" customHeight="1" x14ac:dyDescent="0.2">
      <c r="A41" s="108"/>
      <c r="B41" s="8" t="s">
        <v>10</v>
      </c>
      <c r="C41" s="2">
        <f>'Detail-Hires After 8-29-03'!C16+'Detail-Hires After 8-29-03'!D16+'Detail-Hires After 8-29-03'!E16+'Detail-Hires After 8-29-03'!F16+'Detail-Hires After 8-29-03'!G16</f>
        <v>8.2799999999999999E-2</v>
      </c>
      <c r="D41" s="9">
        <f>'Detail-Hires After 8-29-03'!B36</f>
        <v>1684</v>
      </c>
      <c r="F41" s="2">
        <f>'Detail-Hires After 8-29-03'!C16+'Detail-Hires After 8-29-03'!D16+'Detail-Hires After 8-29-03'!E16+'Detail-Hires After 8-29-03'!F16+'Detail-Hires After 8-29-03'!G16</f>
        <v>8.2799999999999999E-2</v>
      </c>
      <c r="G41" s="9"/>
      <c r="M41" s="19"/>
    </row>
    <row r="42" spans="1:13" ht="12.75" customHeight="1" x14ac:dyDescent="0.2">
      <c r="A42" s="108"/>
      <c r="B42" s="8" t="s">
        <v>11</v>
      </c>
      <c r="C42" s="2">
        <f>'Detail-Hires After 8-29-03'!C17+'Detail-Hires After 8-29-03'!D17+'Detail-Hires After 8-29-03'!E17+'Detail-Hires After 8-29-03'!F17+'Detail-Hires After 8-29-03'!G17</f>
        <v>8.2799999999999999E-2</v>
      </c>
      <c r="D42" s="9">
        <f>'Detail-Hires After 8-29-03'!B37</f>
        <v>1684</v>
      </c>
      <c r="F42" s="2">
        <f>'Detail-Hires After 8-29-03'!C17+'Detail-Hires After 8-29-03'!D17+'Detail-Hires After 8-29-03'!E17+'Detail-Hires After 8-29-03'!F17+'Detail-Hires After 8-29-03'!G17</f>
        <v>8.2799999999999999E-2</v>
      </c>
      <c r="G42" s="9"/>
      <c r="M42" s="19"/>
    </row>
    <row r="43" spans="1:13" ht="12.75" customHeight="1" x14ac:dyDescent="0.2">
      <c r="A43" s="108"/>
      <c r="B43" s="8"/>
      <c r="M43" s="19"/>
    </row>
    <row r="44" spans="1:13" ht="12.75" customHeight="1" x14ac:dyDescent="0.2">
      <c r="A44" s="108"/>
      <c r="B44" s="10" t="s">
        <v>14</v>
      </c>
      <c r="C44" s="11">
        <f>SUM(C31:C42)/12</f>
        <v>8.2799999999999999E-2</v>
      </c>
      <c r="D44" s="12">
        <f>SUM(D31:D42)/12</f>
        <v>1651.3333333333333</v>
      </c>
      <c r="F44" s="11">
        <f>SUM(F31:F42)/12</f>
        <v>8.2799999999999999E-2</v>
      </c>
      <c r="G44" s="12">
        <f>SUM(G31:G42)/12</f>
        <v>0</v>
      </c>
      <c r="M44" s="19"/>
    </row>
    <row r="45" spans="1:13" ht="12.75" customHeight="1" thickBot="1" x14ac:dyDescent="0.25">
      <c r="A45" s="108"/>
      <c r="B45" s="10" t="s">
        <v>15</v>
      </c>
      <c r="C45" s="6"/>
      <c r="D45" s="7">
        <f>SUM(D31:D42)</f>
        <v>19816</v>
      </c>
      <c r="F45" s="6"/>
      <c r="G45" s="7">
        <f>SUM(G31:G42)</f>
        <v>0</v>
      </c>
      <c r="M45" s="19"/>
    </row>
    <row r="46" spans="1:13" ht="12.75" customHeight="1" thickTop="1" x14ac:dyDescent="0.2">
      <c r="A46" s="108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1:13" ht="5.0999999999999996" customHeight="1" x14ac:dyDescent="0.2">
      <c r="A47" s="108" t="s">
        <v>33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/>
    </row>
    <row r="48" spans="1:13" x14ac:dyDescent="0.2">
      <c r="A48" s="108"/>
      <c r="B48" s="8"/>
      <c r="C48" s="103" t="s">
        <v>38</v>
      </c>
      <c r="D48" s="103"/>
      <c r="E48" s="5"/>
      <c r="F48" s="103" t="s">
        <v>16</v>
      </c>
      <c r="G48" s="103"/>
      <c r="I48" s="103"/>
      <c r="J48" s="103"/>
      <c r="K48" s="6"/>
      <c r="L48" s="103"/>
      <c r="M48" s="105"/>
    </row>
    <row r="49" spans="1:13" x14ac:dyDescent="0.2">
      <c r="A49" s="108"/>
      <c r="B49" s="8"/>
      <c r="C49" s="103" t="s">
        <v>25</v>
      </c>
      <c r="D49" s="103"/>
      <c r="E49" s="5"/>
      <c r="F49" s="103" t="s">
        <v>25</v>
      </c>
      <c r="G49" s="103"/>
      <c r="I49" s="103"/>
      <c r="J49" s="103"/>
      <c r="K49" s="6"/>
      <c r="L49" s="103"/>
      <c r="M49" s="105"/>
    </row>
    <row r="50" spans="1:13" x14ac:dyDescent="0.2">
      <c r="A50" s="108"/>
      <c r="B50" s="8"/>
      <c r="C50" s="103" t="s">
        <v>17</v>
      </c>
      <c r="D50" s="103"/>
      <c r="F50" s="103" t="s">
        <v>18</v>
      </c>
      <c r="G50" s="103"/>
      <c r="I50" s="103"/>
      <c r="J50" s="103"/>
      <c r="K50" s="6"/>
      <c r="L50" s="103"/>
      <c r="M50" s="105"/>
    </row>
    <row r="51" spans="1:13" x14ac:dyDescent="0.2">
      <c r="A51" s="108"/>
      <c r="B51" s="8"/>
      <c r="C51" s="1" t="s">
        <v>12</v>
      </c>
      <c r="D51" s="1" t="s">
        <v>13</v>
      </c>
      <c r="F51" s="1" t="s">
        <v>12</v>
      </c>
      <c r="G51" s="1" t="s">
        <v>13</v>
      </c>
      <c r="I51" s="1"/>
      <c r="J51" s="1"/>
      <c r="K51" s="1"/>
      <c r="L51" s="1"/>
      <c r="M51" s="23"/>
    </row>
    <row r="52" spans="1:13" ht="12.75" customHeight="1" x14ac:dyDescent="0.2">
      <c r="A52" s="108"/>
      <c r="B52" s="8" t="s">
        <v>0</v>
      </c>
      <c r="C52" s="2">
        <f>'Detail-Hires After 8-29-03'!H6</f>
        <v>0.36310000000000003</v>
      </c>
      <c r="D52" s="9">
        <f>'Detail-Hires After 8-29-03'!B26</f>
        <v>1635</v>
      </c>
      <c r="F52" s="2">
        <f>'Detail-Hires After 8-29-03'!H6</f>
        <v>0.36310000000000003</v>
      </c>
      <c r="G52" s="9">
        <v>0</v>
      </c>
      <c r="I52" s="2"/>
      <c r="J52" s="3"/>
      <c r="L52" s="2"/>
      <c r="M52" s="24"/>
    </row>
    <row r="53" spans="1:13" x14ac:dyDescent="0.2">
      <c r="A53" s="108"/>
      <c r="B53" s="8" t="s">
        <v>1</v>
      </c>
      <c r="C53" s="2">
        <f>'Detail-Hires After 8-29-03'!H7</f>
        <v>0.37170000000000003</v>
      </c>
      <c r="D53" s="9">
        <f>'Detail-Hires After 8-29-03'!B27</f>
        <v>1635</v>
      </c>
      <c r="F53" s="2">
        <f>'Detail-Hires After 8-29-03'!H7</f>
        <v>0.37170000000000003</v>
      </c>
      <c r="G53" s="9">
        <v>0</v>
      </c>
      <c r="I53" s="2"/>
      <c r="J53" s="9"/>
      <c r="L53" s="2"/>
      <c r="M53" s="25"/>
    </row>
    <row r="54" spans="1:13" x14ac:dyDescent="0.2">
      <c r="A54" s="108"/>
      <c r="B54" s="8" t="s">
        <v>2</v>
      </c>
      <c r="C54" s="2">
        <f>'Detail-Hires After 8-29-03'!H8</f>
        <v>0.37170000000000003</v>
      </c>
      <c r="D54" s="9">
        <f>'Detail-Hires After 8-29-03'!B28</f>
        <v>1635</v>
      </c>
      <c r="F54" s="2">
        <f>'Detail-Hires After 8-29-03'!H8</f>
        <v>0.37170000000000003</v>
      </c>
      <c r="G54" s="9">
        <v>0</v>
      </c>
      <c r="I54" s="2"/>
      <c r="J54" s="9"/>
      <c r="L54" s="2"/>
      <c r="M54" s="25"/>
    </row>
    <row r="55" spans="1:13" x14ac:dyDescent="0.2">
      <c r="A55" s="108"/>
      <c r="B55" s="8" t="s">
        <v>3</v>
      </c>
      <c r="C55" s="2">
        <f>'Detail-Hires After 8-29-03'!H9</f>
        <v>0.37170000000000003</v>
      </c>
      <c r="D55" s="9">
        <f>'Detail-Hires After 8-29-03'!B29</f>
        <v>1635</v>
      </c>
      <c r="F55" s="2">
        <f>'Detail-Hires After 8-29-03'!H9</f>
        <v>0.37170000000000003</v>
      </c>
      <c r="G55" s="9">
        <v>0</v>
      </c>
      <c r="I55" s="2"/>
      <c r="J55" s="9"/>
      <c r="L55" s="2"/>
      <c r="M55" s="25"/>
    </row>
    <row r="56" spans="1:13" x14ac:dyDescent="0.2">
      <c r="A56" s="108"/>
      <c r="B56" s="8" t="s">
        <v>4</v>
      </c>
      <c r="C56" s="2">
        <f>'Detail-Hires After 8-29-03'!H10</f>
        <v>0.37170000000000003</v>
      </c>
      <c r="D56" s="9">
        <f>'Detail-Hires After 8-29-03'!B30</f>
        <v>1635</v>
      </c>
      <c r="F56" s="2">
        <f>'Detail-Hires After 8-29-03'!H10</f>
        <v>0.37170000000000003</v>
      </c>
      <c r="G56" s="9">
        <v>0</v>
      </c>
      <c r="I56" s="2"/>
      <c r="J56" s="9"/>
      <c r="L56" s="2"/>
      <c r="M56" s="25"/>
    </row>
    <row r="57" spans="1:13" x14ac:dyDescent="0.2">
      <c r="A57" s="108"/>
      <c r="B57" s="8" t="s">
        <v>5</v>
      </c>
      <c r="C57" s="2">
        <f>'Detail-Hires After 8-29-03'!H11</f>
        <v>0.37170000000000003</v>
      </c>
      <c r="D57" s="9">
        <f>'Detail-Hires After 8-29-03'!B31</f>
        <v>1635</v>
      </c>
      <c r="F57" s="2">
        <f>'Detail-Hires After 8-29-03'!H11</f>
        <v>0.37170000000000003</v>
      </c>
      <c r="G57" s="9">
        <v>0</v>
      </c>
      <c r="I57" s="2"/>
      <c r="J57" s="9"/>
      <c r="L57" s="2"/>
      <c r="M57" s="25"/>
    </row>
    <row r="58" spans="1:13" x14ac:dyDescent="0.2">
      <c r="A58" s="108"/>
      <c r="B58" s="8" t="s">
        <v>6</v>
      </c>
      <c r="C58" s="2">
        <f>'Detail-Hires After 8-29-03'!H12</f>
        <v>0.37170000000000003</v>
      </c>
      <c r="D58" s="9">
        <f>'Detail-Hires After 8-29-03'!B32</f>
        <v>1635</v>
      </c>
      <c r="F58" s="2">
        <f>'Detail-Hires After 8-29-03'!H12</f>
        <v>0.37170000000000003</v>
      </c>
      <c r="G58" s="9">
        <v>0</v>
      </c>
      <c r="I58" s="22"/>
      <c r="J58" s="9"/>
      <c r="L58" s="22"/>
      <c r="M58" s="25"/>
    </row>
    <row r="59" spans="1:13" x14ac:dyDescent="0.2">
      <c r="A59" s="108"/>
      <c r="B59" s="8" t="s">
        <v>7</v>
      </c>
      <c r="C59" s="2">
        <f>'Detail-Hires After 8-29-03'!H13</f>
        <v>0.37170000000000003</v>
      </c>
      <c r="D59" s="9">
        <f>'Detail-Hires After 8-29-03'!B33</f>
        <v>1635</v>
      </c>
      <c r="F59" s="2">
        <f>'Detail-Hires After 8-29-03'!H13</f>
        <v>0.37170000000000003</v>
      </c>
      <c r="G59" s="9">
        <v>0</v>
      </c>
      <c r="I59" s="22"/>
      <c r="J59" s="9"/>
      <c r="L59" s="22"/>
      <c r="M59" s="25"/>
    </row>
    <row r="60" spans="1:13" x14ac:dyDescent="0.2">
      <c r="A60" s="108"/>
      <c r="B60" s="8" t="s">
        <v>8</v>
      </c>
      <c r="C60" s="2">
        <f>'Detail-Hires After 8-29-03'!H14</f>
        <v>0.37170000000000003</v>
      </c>
      <c r="D60" s="9">
        <f>'Detail-Hires After 8-29-03'!B34</f>
        <v>1684</v>
      </c>
      <c r="F60" s="2">
        <f>'Detail-Hires After 8-29-03'!H14</f>
        <v>0.37170000000000003</v>
      </c>
      <c r="G60" s="9">
        <v>0</v>
      </c>
      <c r="I60" s="22"/>
      <c r="J60" s="9"/>
      <c r="L60" s="22"/>
      <c r="M60" s="25"/>
    </row>
    <row r="61" spans="1:13" x14ac:dyDescent="0.2">
      <c r="A61" s="108"/>
      <c r="B61" s="8" t="s">
        <v>9</v>
      </c>
      <c r="C61" s="2">
        <f>'Detail-Hires After 8-29-03'!H15</f>
        <v>0.37170000000000003</v>
      </c>
      <c r="D61" s="9">
        <f>'Detail-Hires After 8-29-03'!B35</f>
        <v>1684</v>
      </c>
      <c r="F61" s="2">
        <f>'Detail-Hires After 8-29-03'!H15</f>
        <v>0.37170000000000003</v>
      </c>
      <c r="G61" s="9">
        <v>0</v>
      </c>
      <c r="I61" s="22"/>
      <c r="J61" s="9"/>
      <c r="L61" s="22"/>
      <c r="M61" s="25"/>
    </row>
    <row r="62" spans="1:13" x14ac:dyDescent="0.2">
      <c r="A62" s="108"/>
      <c r="B62" s="8" t="s">
        <v>10</v>
      </c>
      <c r="C62" s="2">
        <f>'Detail-Hires After 8-29-03'!H16</f>
        <v>0.37170000000000003</v>
      </c>
      <c r="D62" s="9">
        <f>'Detail-Hires After 8-29-03'!B36</f>
        <v>1684</v>
      </c>
      <c r="F62" s="2">
        <f>'Detail-Hires After 8-29-03'!H16</f>
        <v>0.37170000000000003</v>
      </c>
      <c r="G62" s="9">
        <f>'Detail-Hires After 8-29-03'!C36+'Detail-Hires After 8-29-03'!E36</f>
        <v>0</v>
      </c>
      <c r="I62" s="22"/>
      <c r="J62" s="9"/>
      <c r="L62" s="22"/>
      <c r="M62" s="25"/>
    </row>
    <row r="63" spans="1:13" x14ac:dyDescent="0.2">
      <c r="A63" s="108"/>
      <c r="B63" s="8" t="s">
        <v>11</v>
      </c>
      <c r="C63" s="28">
        <f>'Detail-Hires After 8-29-03'!H17</f>
        <v>0.37170000000000003</v>
      </c>
      <c r="D63" s="9">
        <f>'Detail-Hires After 8-29-03'!B37</f>
        <v>1684</v>
      </c>
      <c r="F63" s="2">
        <f>'Detail-Hires After 8-29-03'!H17</f>
        <v>0.37170000000000003</v>
      </c>
      <c r="G63" s="4">
        <v>0</v>
      </c>
      <c r="I63" s="22"/>
      <c r="J63" s="9"/>
      <c r="L63" s="22"/>
      <c r="M63" s="25"/>
    </row>
    <row r="64" spans="1:13" x14ac:dyDescent="0.2">
      <c r="A64" s="108"/>
      <c r="B64" s="8"/>
      <c r="F64" s="2"/>
      <c r="M64" s="19"/>
    </row>
    <row r="65" spans="1:14" x14ac:dyDescent="0.2">
      <c r="A65" s="108"/>
      <c r="B65" s="10" t="s">
        <v>14</v>
      </c>
      <c r="C65" s="11">
        <f>SUM(C52:C63)/12</f>
        <v>0.37098333333333339</v>
      </c>
      <c r="D65" s="12">
        <f>SUM(D52:D63)/12</f>
        <v>1651.3333333333333</v>
      </c>
      <c r="E65" s="6"/>
      <c r="F65" s="11">
        <f>SUM(F52:F63)/12</f>
        <v>0.37098333333333339</v>
      </c>
      <c r="G65" s="12">
        <f>SUM(G52:G63)/12</f>
        <v>0</v>
      </c>
      <c r="I65" s="11"/>
      <c r="J65" s="12"/>
      <c r="K65" s="6"/>
      <c r="L65" s="11"/>
      <c r="M65" s="26"/>
    </row>
    <row r="66" spans="1:14" ht="13.5" thickBot="1" x14ac:dyDescent="0.25">
      <c r="A66" s="108"/>
      <c r="B66" s="10" t="s">
        <v>15</v>
      </c>
      <c r="C66" s="6"/>
      <c r="D66" s="7">
        <f>SUM(D52:D63)</f>
        <v>19816</v>
      </c>
      <c r="E66" s="6"/>
      <c r="F66" s="6"/>
      <c r="G66" s="7">
        <f>SUM(G52:G63)</f>
        <v>0</v>
      </c>
      <c r="I66" s="6"/>
      <c r="J66" s="20"/>
      <c r="K66" s="6"/>
      <c r="L66" s="6"/>
      <c r="M66" s="29"/>
    </row>
    <row r="67" spans="1:14" ht="5.0999999999999996" customHeight="1" thickTop="1" x14ac:dyDescent="0.2">
      <c r="A67" s="10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</row>
    <row r="68" spans="1:14" ht="5.0999999999999996" customHeight="1" x14ac:dyDescent="0.2">
      <c r="A68" s="108" t="s">
        <v>37</v>
      </c>
      <c r="B68" s="16"/>
      <c r="C68" s="17"/>
      <c r="D68" s="17"/>
      <c r="E68" s="17"/>
      <c r="F68" s="17"/>
      <c r="G68" s="17"/>
      <c r="H68" s="17"/>
      <c r="I68" s="17"/>
      <c r="J68" s="21"/>
      <c r="K68" s="17"/>
      <c r="L68" s="17"/>
      <c r="M68" s="18"/>
    </row>
    <row r="69" spans="1:14" ht="14.25" x14ac:dyDescent="0.2">
      <c r="A69" s="108"/>
      <c r="B69" s="8"/>
      <c r="C69" s="103" t="s">
        <v>67</v>
      </c>
      <c r="D69" s="103"/>
      <c r="E69" s="6"/>
      <c r="F69" s="103" t="s">
        <v>30</v>
      </c>
      <c r="G69" s="103"/>
      <c r="I69" s="103" t="s">
        <v>68</v>
      </c>
      <c r="J69" s="103"/>
      <c r="M69" s="19"/>
    </row>
    <row r="70" spans="1:14" x14ac:dyDescent="0.2">
      <c r="A70" s="108"/>
      <c r="B70" s="8"/>
      <c r="C70" s="106" t="s">
        <v>29</v>
      </c>
      <c r="D70" s="106"/>
      <c r="E70" s="6"/>
      <c r="F70" s="106" t="s">
        <v>31</v>
      </c>
      <c r="G70" s="106"/>
      <c r="I70" s="106" t="s">
        <v>27</v>
      </c>
      <c r="J70" s="106"/>
      <c r="M70" s="19"/>
    </row>
    <row r="71" spans="1:14" x14ac:dyDescent="0.2">
      <c r="A71" s="108"/>
      <c r="B71" s="8"/>
      <c r="C71" s="1" t="s">
        <v>12</v>
      </c>
      <c r="D71" s="1" t="s">
        <v>13</v>
      </c>
      <c r="F71" s="1" t="s">
        <v>12</v>
      </c>
      <c r="G71" s="1" t="s">
        <v>13</v>
      </c>
      <c r="J71" s="1" t="s">
        <v>13</v>
      </c>
      <c r="M71" s="19"/>
    </row>
    <row r="72" spans="1:14" x14ac:dyDescent="0.2">
      <c r="A72" s="108"/>
      <c r="B72" s="8" t="s">
        <v>0</v>
      </c>
      <c r="C72" s="2">
        <f>'Detail-Hires After 8-29-03'!F6+'Detail-Hires After 8-29-03'!G6</f>
        <v>5.7999999999999996E-3</v>
      </c>
      <c r="D72" s="9">
        <v>0</v>
      </c>
      <c r="F72" s="2">
        <f>'Detail-Hires After 8-29-03'!F6+'Detail-Hires After 8-29-03'!G6</f>
        <v>5.7999999999999996E-3</v>
      </c>
      <c r="G72" s="9">
        <v>0</v>
      </c>
      <c r="I72" s="2">
        <f>'Detail-Hires After 8-29-03'!C6+'Detail-Hires After 8-29-03'!D6+'Detail-Hires After 8-29-03'!E6+'Detail-Hires After 8-29-03'!F6+'Detail-Hires After 8-29-03'!G6</f>
        <v>8.2799999999999999E-2</v>
      </c>
      <c r="J72" s="9" t="str">
        <f>'Detail-Hires After 8-29-03'!C26</f>
        <v>Assume 3% increase 3/1/25</v>
      </c>
      <c r="M72" s="19"/>
    </row>
    <row r="73" spans="1:14" x14ac:dyDescent="0.2">
      <c r="A73" s="108"/>
      <c r="B73" s="8" t="s">
        <v>1</v>
      </c>
      <c r="C73" s="2">
        <f>'Detail-Hires After 8-29-03'!F7+'Detail-Hires After 8-29-03'!G7</f>
        <v>5.7999999999999996E-3</v>
      </c>
      <c r="D73" s="9">
        <v>0</v>
      </c>
      <c r="F73" s="2">
        <f>'Detail-Hires After 8-29-03'!F7+'Detail-Hires After 8-29-03'!G7</f>
        <v>5.7999999999999996E-3</v>
      </c>
      <c r="G73" s="9">
        <v>0</v>
      </c>
      <c r="I73" s="2">
        <f>'Detail-Hires After 8-29-03'!C7+'Detail-Hires After 8-29-03'!D7+'Detail-Hires After 8-29-03'!E7+'Detail-Hires After 8-29-03'!F7+'Detail-Hires After 8-29-03'!G7</f>
        <v>8.2799999999999999E-2</v>
      </c>
      <c r="J73" s="9">
        <v>0</v>
      </c>
      <c r="M73" s="19"/>
    </row>
    <row r="74" spans="1:14" x14ac:dyDescent="0.2">
      <c r="A74" s="108"/>
      <c r="B74" s="8" t="s">
        <v>2</v>
      </c>
      <c r="C74" s="2">
        <f>'Detail-Hires After 8-29-03'!F8+'Detail-Hires After 8-29-03'!G8</f>
        <v>5.7999999999999996E-3</v>
      </c>
      <c r="D74" s="9">
        <v>0</v>
      </c>
      <c r="F74" s="2">
        <f>'Detail-Hires After 8-29-03'!F8+'Detail-Hires After 8-29-03'!G8</f>
        <v>5.7999999999999996E-3</v>
      </c>
      <c r="G74" s="9">
        <v>0</v>
      </c>
      <c r="I74" s="2">
        <f>'Detail-Hires After 8-29-03'!C8+'Detail-Hires After 8-29-03'!D8+'Detail-Hires After 8-29-03'!E8+'Detail-Hires After 8-29-03'!F8+'Detail-Hires After 8-29-03'!G8</f>
        <v>8.2799999999999999E-2</v>
      </c>
      <c r="J74" s="9">
        <v>0</v>
      </c>
      <c r="M74" s="19"/>
    </row>
    <row r="75" spans="1:14" x14ac:dyDescent="0.2">
      <c r="A75" s="108"/>
      <c r="B75" s="8" t="s">
        <v>3</v>
      </c>
      <c r="C75" s="2">
        <f>'Detail-Hires After 8-29-03'!F9+'Detail-Hires After 8-29-03'!G9</f>
        <v>5.7999999999999996E-3</v>
      </c>
      <c r="D75" s="9">
        <v>0</v>
      </c>
      <c r="F75" s="2">
        <f>'Detail-Hires After 8-29-03'!F9+'Detail-Hires After 8-29-03'!G9</f>
        <v>5.7999999999999996E-3</v>
      </c>
      <c r="G75" s="9">
        <v>0</v>
      </c>
      <c r="I75" s="2">
        <f>'Detail-Hires After 8-29-03'!C9+'Detail-Hires After 8-29-03'!D9+'Detail-Hires After 8-29-03'!E9+'Detail-Hires After 8-29-03'!F9+'Detail-Hires After 8-29-03'!G9</f>
        <v>8.2799999999999999E-2</v>
      </c>
      <c r="J75" s="9">
        <v>0</v>
      </c>
      <c r="L75" s="72" t="s">
        <v>86</v>
      </c>
      <c r="M75" s="73"/>
    </row>
    <row r="76" spans="1:14" x14ac:dyDescent="0.2">
      <c r="A76" s="108"/>
      <c r="B76" s="8" t="s">
        <v>4</v>
      </c>
      <c r="C76" s="2">
        <f>'Detail-Hires After 8-29-03'!F10+'Detail-Hires After 8-29-03'!G10</f>
        <v>5.7999999999999996E-3</v>
      </c>
      <c r="D76" s="9">
        <v>0</v>
      </c>
      <c r="F76" s="2">
        <f>'Detail-Hires After 8-29-03'!F10+'Detail-Hires After 8-29-03'!G10</f>
        <v>5.7999999999999996E-3</v>
      </c>
      <c r="G76" s="9">
        <v>0</v>
      </c>
      <c r="I76" s="2">
        <f>'Detail-Hires After 8-29-03'!C10+'Detail-Hires After 8-29-03'!D10+'Detail-Hires After 8-29-03'!E10+'Detail-Hires After 8-29-03'!F10+'Detail-Hires After 8-29-03'!G10</f>
        <v>8.2799999999999999E-2</v>
      </c>
      <c r="J76" s="9">
        <v>0</v>
      </c>
      <c r="L76" s="71" t="s">
        <v>87</v>
      </c>
      <c r="M76" s="19"/>
      <c r="N76" s="43"/>
    </row>
    <row r="77" spans="1:14" x14ac:dyDescent="0.2">
      <c r="A77" s="108"/>
      <c r="B77" s="8" t="s">
        <v>5</v>
      </c>
      <c r="C77" s="2">
        <f>'Detail-Hires After 8-29-03'!F11+'Detail-Hires After 8-29-03'!G11</f>
        <v>5.7999999999999996E-3</v>
      </c>
      <c r="D77" s="9">
        <v>0</v>
      </c>
      <c r="F77" s="2">
        <f>'Detail-Hires After 8-29-03'!F11+'Detail-Hires After 8-29-03'!G11</f>
        <v>5.7999999999999996E-3</v>
      </c>
      <c r="G77" s="9">
        <v>0</v>
      </c>
      <c r="I77" s="2">
        <f>'Detail-Hires After 8-29-03'!C11+'Detail-Hires After 8-29-03'!D11+'Detail-Hires After 8-29-03'!E11+'Detail-Hires After 8-29-03'!F11+'Detail-Hires After 8-29-03'!G11</f>
        <v>8.2799999999999999E-2</v>
      </c>
      <c r="J77" s="9">
        <v>0</v>
      </c>
      <c r="L77" s="71" t="s">
        <v>88</v>
      </c>
      <c r="M77" s="74"/>
    </row>
    <row r="78" spans="1:14" x14ac:dyDescent="0.2">
      <c r="A78" s="108"/>
      <c r="B78" s="8" t="s">
        <v>6</v>
      </c>
      <c r="C78" s="2">
        <f>'Detail-Hires After 8-29-03'!F12+'Detail-Hires After 8-29-03'!G12</f>
        <v>5.7999999999999996E-3</v>
      </c>
      <c r="D78" s="9">
        <v>0</v>
      </c>
      <c r="F78" s="2">
        <f>'Detail-Hires After 8-29-03'!F12+'Detail-Hires After 8-29-03'!G12</f>
        <v>5.7999999999999996E-3</v>
      </c>
      <c r="G78" s="9">
        <v>0</v>
      </c>
      <c r="I78" s="2">
        <f>'Detail-Hires After 8-29-03'!C12+'Detail-Hires After 8-29-03'!D12+'Detail-Hires After 8-29-03'!E12+'Detail-Hires After 8-29-03'!F12+'Detail-Hires After 8-29-03'!G12</f>
        <v>8.2799999999999999E-2</v>
      </c>
      <c r="J78" s="9">
        <v>0</v>
      </c>
      <c r="L78" s="71" t="s">
        <v>89</v>
      </c>
      <c r="M78" s="74"/>
    </row>
    <row r="79" spans="1:14" x14ac:dyDescent="0.2">
      <c r="A79" s="108"/>
      <c r="B79" s="8" t="s">
        <v>7</v>
      </c>
      <c r="C79" s="2">
        <f>'Detail-Hires After 8-29-03'!F13+'Detail-Hires After 8-29-03'!G13</f>
        <v>5.7999999999999996E-3</v>
      </c>
      <c r="D79" s="9">
        <v>0</v>
      </c>
      <c r="F79" s="2">
        <f>'Detail-Hires After 8-29-03'!F13+'Detail-Hires After 8-29-03'!G13</f>
        <v>5.7999999999999996E-3</v>
      </c>
      <c r="G79" s="9">
        <v>0</v>
      </c>
      <c r="I79" s="2">
        <f>'Detail-Hires After 8-29-03'!C13+'Detail-Hires After 8-29-03'!D13+'Detail-Hires After 8-29-03'!E13+'Detail-Hires After 8-29-03'!F13+'Detail-Hires After 8-29-03'!G13</f>
        <v>8.2799999999999999E-2</v>
      </c>
      <c r="J79" s="9">
        <v>0</v>
      </c>
      <c r="L79" s="75" t="s">
        <v>90</v>
      </c>
      <c r="M79" s="76"/>
    </row>
    <row r="80" spans="1:14" x14ac:dyDescent="0.2">
      <c r="A80" s="108"/>
      <c r="B80" s="8" t="s">
        <v>8</v>
      </c>
      <c r="C80" s="2">
        <f>'Detail-Hires After 8-29-03'!F14+'Detail-Hires After 8-29-03'!G14</f>
        <v>5.7999999999999996E-3</v>
      </c>
      <c r="D80" s="9">
        <v>0</v>
      </c>
      <c r="F80" s="2">
        <f>'Detail-Hires After 8-29-03'!F14+'Detail-Hires After 8-29-03'!G14</f>
        <v>5.7999999999999996E-3</v>
      </c>
      <c r="G80" s="9">
        <v>0</v>
      </c>
      <c r="I80" s="2">
        <f>'Detail-Hires After 8-29-03'!C14+'Detail-Hires After 8-29-03'!D14+'Detail-Hires After 8-29-03'!E14+'Detail-Hires After 8-29-03'!F14+'Detail-Hires After 8-29-03'!G14</f>
        <v>8.2799999999999999E-2</v>
      </c>
      <c r="J80" s="9">
        <v>0</v>
      </c>
      <c r="M80" s="19"/>
    </row>
    <row r="81" spans="1:13" x14ac:dyDescent="0.2">
      <c r="A81" s="108"/>
      <c r="B81" s="8" t="s">
        <v>9</v>
      </c>
      <c r="C81" s="2">
        <f>'Detail-Hires After 8-29-03'!F15+'Detail-Hires After 8-29-03'!G15</f>
        <v>5.7999999999999996E-3</v>
      </c>
      <c r="D81" s="9">
        <v>0</v>
      </c>
      <c r="F81" s="2">
        <f>'Detail-Hires After 8-29-03'!F15+'Detail-Hires After 8-29-03'!G15</f>
        <v>5.7999999999999996E-3</v>
      </c>
      <c r="G81" s="9">
        <v>0</v>
      </c>
      <c r="I81" s="2">
        <f>'Detail-Hires After 8-29-03'!C15+'Detail-Hires After 8-29-03'!D15+'Detail-Hires After 8-29-03'!E15+'Detail-Hires After 8-29-03'!F15+'Detail-Hires After 8-29-03'!G15</f>
        <v>8.2799999999999999E-2</v>
      </c>
      <c r="J81" s="9">
        <v>0</v>
      </c>
      <c r="M81" s="19"/>
    </row>
    <row r="82" spans="1:13" x14ac:dyDescent="0.2">
      <c r="A82" s="108"/>
      <c r="B82" s="8" t="s">
        <v>10</v>
      </c>
      <c r="C82" s="2">
        <f>'Detail-Hires After 8-29-03'!F16+'Detail-Hires After 8-29-03'!G16</f>
        <v>5.7999999999999996E-3</v>
      </c>
      <c r="D82" s="9">
        <v>0</v>
      </c>
      <c r="F82" s="2">
        <f>'Detail-Hires After 8-29-03'!F16+'Detail-Hires After 8-29-03'!G16</f>
        <v>5.7999999999999996E-3</v>
      </c>
      <c r="G82" s="9">
        <v>0</v>
      </c>
      <c r="I82" s="2">
        <f>'Detail-Hires After 8-29-03'!C16+'Detail-Hires After 8-29-03'!D16+'Detail-Hires After 8-29-03'!E16+'Detail-Hires After 8-29-03'!F16+'Detail-Hires After 8-29-03'!G16</f>
        <v>8.2799999999999999E-2</v>
      </c>
      <c r="J82" s="9">
        <v>0</v>
      </c>
      <c r="M82" s="19"/>
    </row>
    <row r="83" spans="1:13" x14ac:dyDescent="0.2">
      <c r="A83" s="108"/>
      <c r="B83" s="8" t="s">
        <v>11</v>
      </c>
      <c r="C83" s="2">
        <f>'Detail-Hires After 8-29-03'!F17+'Detail-Hires After 8-29-03'!G17</f>
        <v>5.7999999999999996E-3</v>
      </c>
      <c r="D83" s="4">
        <v>0</v>
      </c>
      <c r="F83" s="2">
        <f>'Detail-Hires After 8-29-03'!F17+'Detail-Hires After 8-29-03'!G17</f>
        <v>5.7999999999999996E-3</v>
      </c>
      <c r="G83" s="4">
        <v>0</v>
      </c>
      <c r="I83" s="2">
        <f>'Detail-Hires After 8-29-03'!C17+'Detail-Hires After 8-29-03'!D17+'Detail-Hires After 8-29-03'!E17+'Detail-Hires After 8-29-03'!F17+'Detail-Hires After 8-29-03'!G17</f>
        <v>8.2799999999999999E-2</v>
      </c>
      <c r="J83" s="9">
        <v>0</v>
      </c>
      <c r="M83" s="19"/>
    </row>
    <row r="84" spans="1:13" x14ac:dyDescent="0.2">
      <c r="A84" s="108"/>
      <c r="B84" s="8"/>
      <c r="J84" s="4">
        <v>0</v>
      </c>
      <c r="M84" s="19"/>
    </row>
    <row r="85" spans="1:13" x14ac:dyDescent="0.2">
      <c r="A85" s="108"/>
      <c r="B85" s="10" t="s">
        <v>14</v>
      </c>
      <c r="C85" s="11">
        <f>SUM(C72:C83)/12</f>
        <v>5.7999999999999996E-3</v>
      </c>
      <c r="D85" s="12">
        <f>SUM(D72:D83)/12</f>
        <v>0</v>
      </c>
      <c r="E85" s="6"/>
      <c r="F85" s="11">
        <f>SUM(F72:F83)/12</f>
        <v>5.7999999999999996E-3</v>
      </c>
      <c r="G85" s="12">
        <f>SUM(G72:G83)/12</f>
        <v>0</v>
      </c>
      <c r="I85" s="11">
        <f>SUM(I72:I83)/12</f>
        <v>8.2799999999999999E-2</v>
      </c>
      <c r="J85" s="12">
        <f>SUM(J72:J83)/12</f>
        <v>0</v>
      </c>
      <c r="M85" s="19"/>
    </row>
    <row r="86" spans="1:13" ht="12.75" customHeight="1" thickBot="1" x14ac:dyDescent="0.25">
      <c r="A86" s="108"/>
      <c r="B86" s="10" t="s">
        <v>15</v>
      </c>
      <c r="C86" s="6"/>
      <c r="D86" s="7">
        <f>SUM(D72:D83)</f>
        <v>0</v>
      </c>
      <c r="E86" s="6"/>
      <c r="F86" s="6"/>
      <c r="G86" s="7">
        <f>SUM(G72:G83)</f>
        <v>0</v>
      </c>
      <c r="I86" s="6"/>
      <c r="J86" s="7">
        <f>SUM(J72:J83)</f>
        <v>0</v>
      </c>
      <c r="M86" s="19"/>
    </row>
    <row r="87" spans="1:13" ht="5.0999999999999996" customHeight="1" thickTop="1" x14ac:dyDescent="0.2">
      <c r="A87" s="108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5"/>
    </row>
    <row r="88" spans="1:13" ht="4.5" customHeight="1" x14ac:dyDescent="0.2">
      <c r="A88" s="40"/>
      <c r="B88" s="17"/>
      <c r="C88" s="17"/>
      <c r="D88" s="17"/>
      <c r="E88" s="17"/>
      <c r="F88" s="17"/>
      <c r="G88" s="17"/>
      <c r="H88" s="17"/>
      <c r="I88" s="17"/>
      <c r="J88" s="21"/>
      <c r="K88" s="17"/>
      <c r="L88" s="17"/>
      <c r="M88" s="18"/>
    </row>
    <row r="89" spans="1:13" ht="5.0999999999999996" customHeight="1" x14ac:dyDescent="0.2"/>
    <row r="90" spans="1:13" x14ac:dyDescent="0.2">
      <c r="B90" t="s">
        <v>40</v>
      </c>
    </row>
    <row r="91" spans="1:13" x14ac:dyDescent="0.2">
      <c r="B91" t="s">
        <v>39</v>
      </c>
    </row>
    <row r="92" spans="1:13" ht="14.25" x14ac:dyDescent="0.2">
      <c r="B92" s="45" t="s">
        <v>60</v>
      </c>
    </row>
    <row r="93" spans="1:13" x14ac:dyDescent="0.2">
      <c r="B93" t="s">
        <v>61</v>
      </c>
    </row>
    <row r="94" spans="1:13" x14ac:dyDescent="0.2">
      <c r="B94" t="s">
        <v>69</v>
      </c>
    </row>
    <row r="95" spans="1:13" x14ac:dyDescent="0.2">
      <c r="B95" t="s">
        <v>66</v>
      </c>
    </row>
    <row r="96" spans="1:13" ht="14.25" x14ac:dyDescent="0.2">
      <c r="B96" s="45" t="s">
        <v>63</v>
      </c>
    </row>
    <row r="97" spans="2:2" x14ac:dyDescent="0.2">
      <c r="B97" t="s">
        <v>65</v>
      </c>
    </row>
    <row r="98" spans="2:2" x14ac:dyDescent="0.2">
      <c r="B98" t="s">
        <v>64</v>
      </c>
    </row>
  </sheetData>
  <mergeCells count="44">
    <mergeCell ref="L50:M50"/>
    <mergeCell ref="A68:A87"/>
    <mergeCell ref="C69:D69"/>
    <mergeCell ref="F69:G69"/>
    <mergeCell ref="I69:J69"/>
    <mergeCell ref="C70:D70"/>
    <mergeCell ref="F70:G70"/>
    <mergeCell ref="I70:J70"/>
    <mergeCell ref="A47:A67"/>
    <mergeCell ref="C50:D50"/>
    <mergeCell ref="F50:G50"/>
    <mergeCell ref="I50:J50"/>
    <mergeCell ref="L48:M48"/>
    <mergeCell ref="C49:D49"/>
    <mergeCell ref="F49:G49"/>
    <mergeCell ref="I49:J49"/>
    <mergeCell ref="A27:A46"/>
    <mergeCell ref="C27:D27"/>
    <mergeCell ref="F27:G27"/>
    <mergeCell ref="C28:D28"/>
    <mergeCell ref="F28:G28"/>
    <mergeCell ref="C29:D29"/>
    <mergeCell ref="F29:G29"/>
    <mergeCell ref="L49:M49"/>
    <mergeCell ref="C48:D48"/>
    <mergeCell ref="C7:D7"/>
    <mergeCell ref="F7:G7"/>
    <mergeCell ref="I7:J7"/>
    <mergeCell ref="L7:M7"/>
    <mergeCell ref="C8:D8"/>
    <mergeCell ref="F8:G8"/>
    <mergeCell ref="I8:J8"/>
    <mergeCell ref="L8:M8"/>
    <mergeCell ref="F48:G48"/>
    <mergeCell ref="I48:J48"/>
    <mergeCell ref="A1:M1"/>
    <mergeCell ref="A2:M2"/>
    <mergeCell ref="A3:M3"/>
    <mergeCell ref="A4:M4"/>
    <mergeCell ref="L6:M6"/>
    <mergeCell ref="A5:A25"/>
    <mergeCell ref="C6:D6"/>
    <mergeCell ref="F6:G6"/>
    <mergeCell ref="I6:J6"/>
  </mergeCells>
  <phoneticPr fontId="0" type="noConversion"/>
  <printOptions horizontalCentered="1"/>
  <pageMargins left="0.75" right="0.75" top="0.5" bottom="0.5" header="0.5" footer="0.5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0"/>
  </sheetPr>
  <dimension ref="A1:N42"/>
  <sheetViews>
    <sheetView showGridLines="0" workbookViewId="0">
      <selection activeCell="A2" sqref="A2:H2"/>
    </sheetView>
  </sheetViews>
  <sheetFormatPr defaultRowHeight="12.75" x14ac:dyDescent="0.2"/>
  <cols>
    <col min="1" max="1" width="13.28515625" customWidth="1"/>
    <col min="2" max="2" width="14.42578125" bestFit="1" customWidth="1"/>
    <col min="3" max="3" width="10" customWidth="1"/>
    <col min="4" max="4" width="12" customWidth="1"/>
    <col min="5" max="5" width="11.28515625" customWidth="1"/>
    <col min="6" max="6" width="9.28515625" bestFit="1" customWidth="1"/>
    <col min="7" max="7" width="9.28515625" customWidth="1"/>
    <col min="10" max="10" width="9.28515625" bestFit="1" customWidth="1"/>
    <col min="11" max="11" width="1.42578125" customWidth="1"/>
    <col min="12" max="12" width="19.28515625" customWidth="1"/>
    <col min="13" max="13" width="9.28515625" bestFit="1" customWidth="1"/>
    <col min="14" max="14" width="10.28515625" bestFit="1" customWidth="1"/>
  </cols>
  <sheetData>
    <row r="1" spans="1:13" ht="15.75" x14ac:dyDescent="0.25">
      <c r="A1" s="100" t="str">
        <f>Instructions!C5</f>
        <v>Fiscal Year 2026 - ESTIMATES</v>
      </c>
      <c r="B1" s="100"/>
      <c r="C1" s="100"/>
      <c r="D1" s="100"/>
      <c r="E1" s="100"/>
      <c r="F1" s="100"/>
      <c r="G1" s="100"/>
      <c r="H1" s="100"/>
    </row>
    <row r="2" spans="1:13" ht="15.75" x14ac:dyDescent="0.25">
      <c r="A2" s="100" t="s">
        <v>52</v>
      </c>
      <c r="B2" s="100"/>
      <c r="C2" s="100"/>
      <c r="D2" s="100"/>
      <c r="E2" s="100"/>
      <c r="F2" s="100"/>
      <c r="G2" s="100"/>
      <c r="H2" s="100"/>
    </row>
    <row r="3" spans="1:13" x14ac:dyDescent="0.2">
      <c r="A3" s="109" t="str">
        <f>Instructions!C6</f>
        <v>Updated November 18, 2024</v>
      </c>
      <c r="B3" s="109"/>
      <c r="C3" s="109"/>
      <c r="D3" s="109"/>
      <c r="E3" s="109"/>
      <c r="F3" s="109"/>
      <c r="G3" s="109"/>
      <c r="H3" s="109"/>
    </row>
    <row r="4" spans="1:13" x14ac:dyDescent="0.2">
      <c r="G4" s="1"/>
    </row>
    <row r="5" spans="1:13" ht="14.25" x14ac:dyDescent="0.2">
      <c r="B5" s="5" t="s">
        <v>49</v>
      </c>
      <c r="C5" s="5" t="s">
        <v>58</v>
      </c>
      <c r="D5" s="5" t="s">
        <v>41</v>
      </c>
      <c r="E5" s="5" t="s">
        <v>42</v>
      </c>
      <c r="F5" s="5" t="s">
        <v>43</v>
      </c>
      <c r="G5" s="5" t="s">
        <v>110</v>
      </c>
      <c r="H5" s="5" t="s">
        <v>44</v>
      </c>
      <c r="J5" s="5"/>
      <c r="L5" s="5"/>
    </row>
    <row r="6" spans="1:13" x14ac:dyDescent="0.2">
      <c r="A6" t="s">
        <v>0</v>
      </c>
      <c r="B6" s="48">
        <v>0.28029999999999999</v>
      </c>
      <c r="C6" s="30">
        <v>6.2E-2</v>
      </c>
      <c r="D6" s="30">
        <v>1.4500000000000001E-2</v>
      </c>
      <c r="E6" s="48">
        <v>5.0000000000000001E-4</v>
      </c>
      <c r="F6" s="70">
        <v>1.8E-3</v>
      </c>
      <c r="G6" s="30">
        <v>4.0000000000000001E-3</v>
      </c>
      <c r="H6" s="31">
        <f>SUM(B6:G6)</f>
        <v>0.36310000000000003</v>
      </c>
      <c r="J6" s="38"/>
      <c r="K6" s="36"/>
    </row>
    <row r="7" spans="1:13" x14ac:dyDescent="0.2">
      <c r="A7" t="s">
        <v>1</v>
      </c>
      <c r="B7" s="48">
        <v>0.28889999999999999</v>
      </c>
      <c r="C7" s="30">
        <v>6.2E-2</v>
      </c>
      <c r="D7" s="30">
        <v>1.4500000000000001E-2</v>
      </c>
      <c r="E7" s="48">
        <v>5.0000000000000001E-4</v>
      </c>
      <c r="F7" s="70">
        <v>1.8E-3</v>
      </c>
      <c r="G7" s="30">
        <v>4.0000000000000001E-3</v>
      </c>
      <c r="H7" s="31">
        <f t="shared" ref="H7:H17" si="0">SUM(B7:G7)</f>
        <v>0.37170000000000003</v>
      </c>
      <c r="J7" s="39"/>
      <c r="K7" s="31"/>
    </row>
    <row r="8" spans="1:13" x14ac:dyDescent="0.2">
      <c r="A8" t="s">
        <v>2</v>
      </c>
      <c r="B8" s="48">
        <v>0.28889999999999999</v>
      </c>
      <c r="C8" s="30">
        <v>6.2E-2</v>
      </c>
      <c r="D8" s="30">
        <v>1.4500000000000001E-2</v>
      </c>
      <c r="E8" s="48">
        <v>5.0000000000000001E-4</v>
      </c>
      <c r="F8" s="70">
        <v>1.8E-3</v>
      </c>
      <c r="G8" s="30">
        <v>4.0000000000000001E-3</v>
      </c>
      <c r="H8" s="31">
        <f t="shared" si="0"/>
        <v>0.37170000000000003</v>
      </c>
      <c r="J8" s="39"/>
      <c r="K8" s="37"/>
    </row>
    <row r="9" spans="1:13" x14ac:dyDescent="0.2">
      <c r="A9" t="s">
        <v>3</v>
      </c>
      <c r="B9" s="48">
        <v>0.28889999999999999</v>
      </c>
      <c r="C9" s="30">
        <v>6.2E-2</v>
      </c>
      <c r="D9" s="30">
        <v>1.4500000000000001E-2</v>
      </c>
      <c r="E9" s="48">
        <v>5.0000000000000001E-4</v>
      </c>
      <c r="F9" s="70">
        <v>1.8E-3</v>
      </c>
      <c r="G9" s="30">
        <v>4.0000000000000001E-3</v>
      </c>
      <c r="H9" s="31">
        <f t="shared" si="0"/>
        <v>0.37170000000000003</v>
      </c>
      <c r="J9" s="39"/>
      <c r="K9" s="37"/>
    </row>
    <row r="10" spans="1:13" x14ac:dyDescent="0.2">
      <c r="A10" t="s">
        <v>4</v>
      </c>
      <c r="B10" s="48">
        <v>0.28889999999999999</v>
      </c>
      <c r="C10" s="30">
        <v>6.2E-2</v>
      </c>
      <c r="D10" s="30">
        <v>1.4500000000000001E-2</v>
      </c>
      <c r="E10" s="48">
        <v>5.0000000000000001E-4</v>
      </c>
      <c r="F10" s="70">
        <v>1.8E-3</v>
      </c>
      <c r="G10" s="30">
        <v>4.0000000000000001E-3</v>
      </c>
      <c r="H10" s="31">
        <f t="shared" si="0"/>
        <v>0.37170000000000003</v>
      </c>
      <c r="J10" s="39"/>
      <c r="K10" s="31"/>
    </row>
    <row r="11" spans="1:13" x14ac:dyDescent="0.2">
      <c r="A11" t="s">
        <v>5</v>
      </c>
      <c r="B11" s="48">
        <v>0.28889999999999999</v>
      </c>
      <c r="C11" s="30">
        <v>6.2E-2</v>
      </c>
      <c r="D11" s="30">
        <v>1.4500000000000001E-2</v>
      </c>
      <c r="E11" s="48">
        <v>5.0000000000000001E-4</v>
      </c>
      <c r="F11" s="70">
        <v>1.8E-3</v>
      </c>
      <c r="G11" s="30">
        <v>4.0000000000000001E-3</v>
      </c>
      <c r="H11" s="31">
        <f t="shared" si="0"/>
        <v>0.37170000000000003</v>
      </c>
      <c r="J11" s="39"/>
      <c r="K11" s="37"/>
    </row>
    <row r="12" spans="1:13" x14ac:dyDescent="0.2">
      <c r="A12" t="s">
        <v>6</v>
      </c>
      <c r="B12" s="48">
        <v>0.28889999999999999</v>
      </c>
      <c r="C12" s="30">
        <v>6.2E-2</v>
      </c>
      <c r="D12" s="30">
        <v>1.4500000000000001E-2</v>
      </c>
      <c r="E12" s="48">
        <v>5.0000000000000001E-4</v>
      </c>
      <c r="F12" s="70">
        <v>1.8E-3</v>
      </c>
      <c r="G12" s="30">
        <v>4.0000000000000001E-3</v>
      </c>
      <c r="H12" s="31">
        <f t="shared" si="0"/>
        <v>0.37170000000000003</v>
      </c>
      <c r="J12" s="31"/>
      <c r="K12" s="31"/>
    </row>
    <row r="13" spans="1:13" x14ac:dyDescent="0.2">
      <c r="A13" t="s">
        <v>7</v>
      </c>
      <c r="B13" s="48">
        <v>0.28889999999999999</v>
      </c>
      <c r="C13" s="30">
        <v>6.2E-2</v>
      </c>
      <c r="D13" s="30">
        <v>1.4500000000000001E-2</v>
      </c>
      <c r="E13" s="48">
        <v>5.0000000000000001E-4</v>
      </c>
      <c r="F13" s="70">
        <v>1.8E-3</v>
      </c>
      <c r="G13" s="30">
        <v>4.0000000000000001E-3</v>
      </c>
      <c r="H13" s="31">
        <f t="shared" si="0"/>
        <v>0.37170000000000003</v>
      </c>
      <c r="J13" s="31"/>
      <c r="K13" s="31"/>
    </row>
    <row r="14" spans="1:13" x14ac:dyDescent="0.2">
      <c r="A14" t="s">
        <v>8</v>
      </c>
      <c r="B14" s="48">
        <v>0.28889999999999999</v>
      </c>
      <c r="C14" s="30">
        <v>6.2E-2</v>
      </c>
      <c r="D14" s="30">
        <v>1.4500000000000001E-2</v>
      </c>
      <c r="E14" s="48">
        <v>5.0000000000000001E-4</v>
      </c>
      <c r="F14" s="70">
        <v>1.8E-3</v>
      </c>
      <c r="G14" s="30">
        <v>4.0000000000000001E-3</v>
      </c>
      <c r="H14" s="31">
        <f t="shared" si="0"/>
        <v>0.37170000000000003</v>
      </c>
      <c r="J14" s="31"/>
      <c r="K14" s="31"/>
    </row>
    <row r="15" spans="1:13" x14ac:dyDescent="0.2">
      <c r="A15" t="s">
        <v>9</v>
      </c>
      <c r="B15" s="48">
        <v>0.28889999999999999</v>
      </c>
      <c r="C15" s="30">
        <v>6.2E-2</v>
      </c>
      <c r="D15" s="30">
        <v>1.4500000000000001E-2</v>
      </c>
      <c r="E15" s="48">
        <v>5.0000000000000001E-4</v>
      </c>
      <c r="F15" s="70">
        <v>1.8E-3</v>
      </c>
      <c r="G15" s="30">
        <v>4.0000000000000001E-3</v>
      </c>
      <c r="H15" s="31">
        <f t="shared" si="0"/>
        <v>0.37170000000000003</v>
      </c>
      <c r="J15" s="31"/>
      <c r="K15" s="31"/>
    </row>
    <row r="16" spans="1:13" x14ac:dyDescent="0.2">
      <c r="A16" t="s">
        <v>10</v>
      </c>
      <c r="B16" s="48">
        <v>0.28889999999999999</v>
      </c>
      <c r="C16" s="30">
        <v>6.2E-2</v>
      </c>
      <c r="D16" s="30">
        <v>1.4500000000000001E-2</v>
      </c>
      <c r="E16" s="48">
        <v>5.0000000000000001E-4</v>
      </c>
      <c r="F16" s="70">
        <v>1.8E-3</v>
      </c>
      <c r="G16" s="30">
        <v>4.0000000000000001E-3</v>
      </c>
      <c r="H16" s="31">
        <f t="shared" si="0"/>
        <v>0.37170000000000003</v>
      </c>
      <c r="J16" s="31"/>
      <c r="K16" s="31"/>
      <c r="L16" s="31"/>
      <c r="M16" s="9"/>
    </row>
    <row r="17" spans="1:13" x14ac:dyDescent="0.2">
      <c r="A17" t="s">
        <v>11</v>
      </c>
      <c r="B17" s="48">
        <v>0.28889999999999999</v>
      </c>
      <c r="C17" s="30">
        <v>6.2E-2</v>
      </c>
      <c r="D17" s="30">
        <v>1.4500000000000001E-2</v>
      </c>
      <c r="E17" s="48">
        <v>5.0000000000000001E-4</v>
      </c>
      <c r="F17" s="70">
        <v>1.8E-3</v>
      </c>
      <c r="G17" s="30">
        <v>4.0000000000000001E-3</v>
      </c>
      <c r="H17" s="31">
        <f t="shared" si="0"/>
        <v>0.37170000000000003</v>
      </c>
      <c r="J17" s="31"/>
      <c r="K17" s="31"/>
    </row>
    <row r="19" spans="1:13" x14ac:dyDescent="0.2">
      <c r="A19" s="6" t="s">
        <v>45</v>
      </c>
      <c r="B19" s="32">
        <f t="shared" ref="B19:H19" si="1">SUM(B6:B17)/12</f>
        <v>0.28818333333333329</v>
      </c>
      <c r="C19" s="32">
        <f t="shared" si="1"/>
        <v>6.200000000000002E-2</v>
      </c>
      <c r="D19" s="32">
        <f t="shared" si="1"/>
        <v>1.4500000000000004E-2</v>
      </c>
      <c r="E19" s="32">
        <f t="shared" si="1"/>
        <v>5.0000000000000012E-4</v>
      </c>
      <c r="F19" s="49">
        <f t="shared" si="1"/>
        <v>1.7999999999999997E-3</v>
      </c>
      <c r="G19" s="49">
        <f t="shared" si="1"/>
        <v>4.000000000000001E-3</v>
      </c>
      <c r="H19" s="32">
        <f t="shared" si="1"/>
        <v>0.37098333333333339</v>
      </c>
      <c r="J19" s="32"/>
      <c r="K19" s="32"/>
    </row>
    <row r="20" spans="1:13" x14ac:dyDescent="0.2">
      <c r="A20" s="6"/>
      <c r="B20" s="32"/>
      <c r="C20" s="32"/>
      <c r="D20" s="32"/>
      <c r="E20" s="32"/>
      <c r="F20" s="32"/>
      <c r="G20" s="32"/>
      <c r="H20" s="32"/>
      <c r="J20" s="31"/>
      <c r="M20" s="9"/>
    </row>
    <row r="21" spans="1:13" ht="14.25" x14ac:dyDescent="0.2">
      <c r="A21" s="44" t="s">
        <v>124</v>
      </c>
      <c r="B21" s="30"/>
      <c r="I21" s="31"/>
    </row>
    <row r="22" spans="1:13" ht="14.25" x14ac:dyDescent="0.2">
      <c r="A22" s="6" t="s">
        <v>125</v>
      </c>
      <c r="B22" s="30"/>
      <c r="I22" s="31"/>
    </row>
    <row r="23" spans="1:13" x14ac:dyDescent="0.2">
      <c r="B23" s="5"/>
      <c r="C23" s="5"/>
      <c r="E23" s="5"/>
      <c r="H23" s="31"/>
    </row>
    <row r="24" spans="1:13" x14ac:dyDescent="0.2">
      <c r="B24" s="5"/>
      <c r="C24" s="5"/>
      <c r="D24" s="5"/>
      <c r="E24" s="5"/>
    </row>
    <row r="25" spans="1:13" x14ac:dyDescent="0.2">
      <c r="B25" s="5" t="s">
        <v>47</v>
      </c>
      <c r="C25" s="5"/>
      <c r="D25" s="5"/>
      <c r="E25" s="6"/>
      <c r="H25" s="5"/>
    </row>
    <row r="26" spans="1:13" x14ac:dyDescent="0.2">
      <c r="A26" t="s">
        <v>0</v>
      </c>
      <c r="B26" s="33">
        <f>+'Detail-Hires before 8-29-03'!B26</f>
        <v>1635</v>
      </c>
      <c r="C26" s="33" t="s">
        <v>126</v>
      </c>
      <c r="D26" s="33"/>
      <c r="E26" s="33"/>
      <c r="H26" s="33"/>
    </row>
    <row r="27" spans="1:13" x14ac:dyDescent="0.2">
      <c r="A27" t="s">
        <v>1</v>
      </c>
      <c r="B27" s="33">
        <f>+'Detail-Hires before 8-29-03'!B27</f>
        <v>1635</v>
      </c>
      <c r="C27" s="33"/>
      <c r="D27" s="33"/>
      <c r="E27" s="34"/>
      <c r="H27" s="9"/>
    </row>
    <row r="28" spans="1:13" x14ac:dyDescent="0.2">
      <c r="A28" t="s">
        <v>2</v>
      </c>
      <c r="B28" s="33">
        <f>+'Detail-Hires before 8-29-03'!B28</f>
        <v>1635</v>
      </c>
      <c r="C28" s="33"/>
      <c r="D28" s="33"/>
      <c r="E28" s="34"/>
      <c r="H28" s="9"/>
    </row>
    <row r="29" spans="1:13" x14ac:dyDescent="0.2">
      <c r="A29" t="s">
        <v>3</v>
      </c>
      <c r="B29" s="33">
        <f>+'Detail-Hires before 8-29-03'!B29</f>
        <v>1635</v>
      </c>
      <c r="C29" s="33"/>
      <c r="D29" s="33"/>
      <c r="E29" s="34"/>
      <c r="H29" s="9"/>
    </row>
    <row r="30" spans="1:13" x14ac:dyDescent="0.2">
      <c r="A30" t="s">
        <v>4</v>
      </c>
      <c r="B30" s="33">
        <f>+'Detail-Hires before 8-29-03'!B30</f>
        <v>1635</v>
      </c>
      <c r="C30" s="33"/>
      <c r="D30" s="33"/>
      <c r="E30" s="34"/>
      <c r="H30" s="9"/>
    </row>
    <row r="31" spans="1:13" x14ac:dyDescent="0.2">
      <c r="A31" t="s">
        <v>5</v>
      </c>
      <c r="B31" s="33">
        <f>+'Detail-Hires before 8-29-03'!B31</f>
        <v>1635</v>
      </c>
      <c r="C31" s="33"/>
      <c r="D31" s="33"/>
      <c r="E31" s="34"/>
      <c r="H31" s="9"/>
    </row>
    <row r="32" spans="1:13" x14ac:dyDescent="0.2">
      <c r="A32" t="s">
        <v>6</v>
      </c>
      <c r="B32" s="33">
        <f>+'Detail-Hires before 8-29-03'!B32</f>
        <v>1635</v>
      </c>
      <c r="D32" s="33"/>
      <c r="E32" s="34"/>
      <c r="H32" s="9"/>
    </row>
    <row r="33" spans="1:14" x14ac:dyDescent="0.2">
      <c r="A33" t="s">
        <v>7</v>
      </c>
      <c r="B33" s="33">
        <f>+'Detail-Hires before 8-29-03'!B33</f>
        <v>1635</v>
      </c>
      <c r="C33" s="33"/>
      <c r="D33" s="33"/>
      <c r="E33" s="34"/>
      <c r="H33" s="9"/>
    </row>
    <row r="34" spans="1:14" x14ac:dyDescent="0.2">
      <c r="A34" t="s">
        <v>8</v>
      </c>
      <c r="B34" s="33">
        <f>+'Detail-Hires before 8-29-03'!B34</f>
        <v>1684</v>
      </c>
      <c r="C34" s="33" t="str">
        <f>+'Detail-Hires before 8-29-03'!C34</f>
        <v>*3% estimated increase 3/1/2026</v>
      </c>
      <c r="D34" s="33"/>
      <c r="E34" s="34"/>
      <c r="H34" s="9"/>
    </row>
    <row r="35" spans="1:14" x14ac:dyDescent="0.2">
      <c r="A35" t="s">
        <v>9</v>
      </c>
      <c r="B35" s="33">
        <f>+'Detail-Hires before 8-29-03'!B35</f>
        <v>1684</v>
      </c>
      <c r="C35" s="33"/>
      <c r="D35" s="33"/>
      <c r="E35" s="34"/>
      <c r="H35" s="9"/>
    </row>
    <row r="36" spans="1:14" x14ac:dyDescent="0.2">
      <c r="A36" t="s">
        <v>10</v>
      </c>
      <c r="B36" s="33">
        <f>+'Detail-Hires before 8-29-03'!B36</f>
        <v>1684</v>
      </c>
      <c r="C36" s="33"/>
      <c r="D36" s="33"/>
      <c r="E36" s="34"/>
      <c r="H36" s="9"/>
    </row>
    <row r="37" spans="1:14" x14ac:dyDescent="0.2">
      <c r="A37" t="s">
        <v>11</v>
      </c>
      <c r="B37" s="33">
        <f>+'Detail-Hires before 8-29-03'!B37</f>
        <v>1684</v>
      </c>
      <c r="C37" s="33"/>
      <c r="D37" s="33"/>
      <c r="E37" s="34"/>
      <c r="H37" s="9"/>
    </row>
    <row r="38" spans="1:14" x14ac:dyDescent="0.2">
      <c r="N38" s="9"/>
    </row>
    <row r="39" spans="1:14" x14ac:dyDescent="0.2">
      <c r="A39" s="6" t="s">
        <v>45</v>
      </c>
      <c r="B39" s="35">
        <f>ROUND(SUM(B26:B37)/12,0)</f>
        <v>1651</v>
      </c>
      <c r="C39" s="35"/>
      <c r="D39" s="35"/>
      <c r="E39" s="35"/>
      <c r="H39" s="35"/>
    </row>
    <row r="41" spans="1:14" x14ac:dyDescent="0.2">
      <c r="A41" s="6" t="s">
        <v>15</v>
      </c>
      <c r="B41" s="35">
        <f>SUM(B26:B37)</f>
        <v>19816</v>
      </c>
      <c r="C41" s="35"/>
      <c r="D41" s="35"/>
      <c r="E41" s="35"/>
      <c r="F41" s="9"/>
      <c r="G41" s="9"/>
    </row>
    <row r="42" spans="1:14" ht="28.5" customHeight="1" x14ac:dyDescent="0.2">
      <c r="C42" s="110"/>
      <c r="D42" s="110"/>
    </row>
  </sheetData>
  <mergeCells count="4">
    <mergeCell ref="A1:H1"/>
    <mergeCell ref="A2:H2"/>
    <mergeCell ref="A3:H3"/>
    <mergeCell ref="C42:D42"/>
  </mergeCells>
  <phoneticPr fontId="9" type="noConversion"/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M98"/>
  <sheetViews>
    <sheetView showGridLines="0" workbookViewId="0">
      <selection activeCell="A4" sqref="A4:M4"/>
    </sheetView>
  </sheetViews>
  <sheetFormatPr defaultRowHeight="12.75" x14ac:dyDescent="0.2"/>
  <cols>
    <col min="1" max="1" width="5.5703125" customWidth="1"/>
    <col min="2" max="2" width="11.7109375" customWidth="1"/>
    <col min="3" max="3" width="10.28515625" customWidth="1"/>
    <col min="4" max="4" width="11.28515625" bestFit="1" customWidth="1"/>
    <col min="5" max="5" width="3.5703125" customWidth="1"/>
    <col min="6" max="6" width="10.28515625" customWidth="1"/>
    <col min="7" max="7" width="11.28515625" bestFit="1" customWidth="1"/>
    <col min="8" max="8" width="3.5703125" customWidth="1"/>
    <col min="9" max="9" width="10.28515625" customWidth="1"/>
    <col min="10" max="10" width="11.28515625" bestFit="1" customWidth="1"/>
    <col min="11" max="11" width="3.5703125" customWidth="1"/>
    <col min="12" max="13" width="10.28515625" customWidth="1"/>
  </cols>
  <sheetData>
    <row r="1" spans="1:13" ht="15.75" x14ac:dyDescent="0.25">
      <c r="A1" s="100" t="s">
        <v>19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">
      <c r="A2" s="103" t="s">
        <v>55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Instructions!C5</f>
        <v>Fiscal Year 2026 - ESTIMATES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">
      <c r="A4" s="109" t="str">
        <f>Instructions!C6</f>
        <v>Updated November 18, 2024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5.0999999999999996" customHeight="1" x14ac:dyDescent="0.2">
      <c r="A5" s="108" t="s">
        <v>32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x14ac:dyDescent="0.2">
      <c r="A6" s="108"/>
      <c r="B6" s="8"/>
      <c r="C6" s="103" t="s">
        <v>20</v>
      </c>
      <c r="D6" s="103"/>
      <c r="E6" s="6"/>
      <c r="F6" s="103" t="s">
        <v>22</v>
      </c>
      <c r="G6" s="103"/>
      <c r="H6" s="6"/>
      <c r="I6" s="103" t="s">
        <v>23</v>
      </c>
      <c r="J6" s="103"/>
      <c r="K6" s="6"/>
      <c r="L6" s="103" t="s">
        <v>23</v>
      </c>
      <c r="M6" s="105"/>
    </row>
    <row r="7" spans="1:13" x14ac:dyDescent="0.2">
      <c r="A7" s="108"/>
      <c r="B7" s="8"/>
      <c r="C7" s="103" t="s">
        <v>21</v>
      </c>
      <c r="D7" s="103"/>
      <c r="E7" s="6"/>
      <c r="F7" s="103" t="s">
        <v>21</v>
      </c>
      <c r="G7" s="103"/>
      <c r="H7" s="6"/>
      <c r="I7" s="103" t="s">
        <v>24</v>
      </c>
      <c r="J7" s="103"/>
      <c r="K7" s="6"/>
      <c r="L7" s="103" t="s">
        <v>24</v>
      </c>
      <c r="M7" s="105"/>
    </row>
    <row r="8" spans="1:13" x14ac:dyDescent="0.2">
      <c r="A8" s="108"/>
      <c r="B8" s="8"/>
      <c r="C8" s="103" t="s">
        <v>17</v>
      </c>
      <c r="D8" s="103"/>
      <c r="E8" s="6"/>
      <c r="F8" s="103" t="s">
        <v>18</v>
      </c>
      <c r="G8" s="103"/>
      <c r="H8" s="6"/>
      <c r="I8" s="103" t="s">
        <v>17</v>
      </c>
      <c r="J8" s="103"/>
      <c r="K8" s="6"/>
      <c r="L8" s="103" t="s">
        <v>18</v>
      </c>
      <c r="M8" s="105"/>
    </row>
    <row r="9" spans="1:13" x14ac:dyDescent="0.2">
      <c r="A9" s="108"/>
      <c r="B9" s="8"/>
      <c r="C9" s="1" t="s">
        <v>12</v>
      </c>
      <c r="D9" s="1" t="s">
        <v>13</v>
      </c>
      <c r="E9" s="1"/>
      <c r="F9" s="1" t="s">
        <v>12</v>
      </c>
      <c r="G9" s="1" t="s">
        <v>13</v>
      </c>
      <c r="H9" s="1"/>
      <c r="I9" s="1" t="s">
        <v>12</v>
      </c>
      <c r="J9" s="1" t="s">
        <v>13</v>
      </c>
      <c r="L9" s="1" t="s">
        <v>12</v>
      </c>
      <c r="M9" s="23" t="s">
        <v>13</v>
      </c>
    </row>
    <row r="10" spans="1:13" x14ac:dyDescent="0.2">
      <c r="A10" s="108"/>
      <c r="B10" s="8" t="s">
        <v>0</v>
      </c>
      <c r="C10" s="2">
        <f>'Detail-Blended Rate'!H6</f>
        <v>0.37170000000000003</v>
      </c>
      <c r="D10" s="9">
        <f>'Detail-Blended Rate'!B26</f>
        <v>1635</v>
      </c>
      <c r="F10" s="2">
        <f>'Detail-Blended Rate'!H6</f>
        <v>0.37170000000000003</v>
      </c>
      <c r="G10" s="9"/>
      <c r="I10" s="2">
        <f>'Detail-Blended Rate'!H6</f>
        <v>0.37170000000000003</v>
      </c>
      <c r="J10" s="9">
        <f>+D10</f>
        <v>1635</v>
      </c>
      <c r="L10" s="2">
        <f>'Detail-Blended Rate'!H6</f>
        <v>0.37170000000000003</v>
      </c>
      <c r="M10" s="25"/>
    </row>
    <row r="11" spans="1:13" x14ac:dyDescent="0.2">
      <c r="A11" s="108"/>
      <c r="B11" s="8" t="s">
        <v>1</v>
      </c>
      <c r="C11" s="2">
        <f>'Detail-Blended Rate'!H7</f>
        <v>0.37170000000000003</v>
      </c>
      <c r="D11" s="9">
        <f>'Detail-Blended Rate'!B27</f>
        <v>1635</v>
      </c>
      <c r="F11" s="2">
        <f>'Detail-Blended Rate'!H7</f>
        <v>0.37170000000000003</v>
      </c>
      <c r="G11" s="9"/>
      <c r="I11" s="2">
        <f>'Detail-Blended Rate'!H7</f>
        <v>0.37170000000000003</v>
      </c>
      <c r="J11" s="9">
        <f t="shared" ref="J11:J21" si="0">+D11</f>
        <v>1635</v>
      </c>
      <c r="L11" s="2">
        <f>'Detail-Blended Rate'!H7</f>
        <v>0.37170000000000003</v>
      </c>
      <c r="M11" s="25"/>
    </row>
    <row r="12" spans="1:13" x14ac:dyDescent="0.2">
      <c r="A12" s="108"/>
      <c r="B12" s="8" t="s">
        <v>2</v>
      </c>
      <c r="C12" s="2">
        <f>'Detail-Blended Rate'!H8</f>
        <v>0.37170000000000003</v>
      </c>
      <c r="D12" s="9">
        <f>'Detail-Blended Rate'!B28</f>
        <v>1635</v>
      </c>
      <c r="F12" s="2">
        <f>'Detail-Blended Rate'!H8</f>
        <v>0.37170000000000003</v>
      </c>
      <c r="G12" s="9"/>
      <c r="I12" s="2">
        <f>'Detail-Blended Rate'!H8</f>
        <v>0.37170000000000003</v>
      </c>
      <c r="J12" s="9">
        <f t="shared" si="0"/>
        <v>1635</v>
      </c>
      <c r="L12" s="2">
        <f>'Detail-Blended Rate'!H8</f>
        <v>0.37170000000000003</v>
      </c>
      <c r="M12" s="25"/>
    </row>
    <row r="13" spans="1:13" x14ac:dyDescent="0.2">
      <c r="A13" s="108"/>
      <c r="B13" s="8" t="s">
        <v>3</v>
      </c>
      <c r="C13" s="2">
        <f>'Detail-Blended Rate'!H9</f>
        <v>0.37170000000000003</v>
      </c>
      <c r="D13" s="9">
        <f>'Detail-Blended Rate'!B29</f>
        <v>1635</v>
      </c>
      <c r="F13" s="2">
        <f>'Detail-Blended Rate'!H9</f>
        <v>0.37170000000000003</v>
      </c>
      <c r="G13" s="9"/>
      <c r="I13" s="2">
        <f>'Detail-Blended Rate'!H9</f>
        <v>0.37170000000000003</v>
      </c>
      <c r="J13" s="9">
        <f t="shared" si="0"/>
        <v>1635</v>
      </c>
      <c r="L13" s="2">
        <f>'Detail-Blended Rate'!H9</f>
        <v>0.37170000000000003</v>
      </c>
      <c r="M13" s="25"/>
    </row>
    <row r="14" spans="1:13" x14ac:dyDescent="0.2">
      <c r="A14" s="108"/>
      <c r="B14" s="8" t="s">
        <v>4</v>
      </c>
      <c r="C14" s="2">
        <f>'Detail-Blended Rate'!H10</f>
        <v>0.37170000000000003</v>
      </c>
      <c r="D14" s="9">
        <f>'Detail-Blended Rate'!B30</f>
        <v>1635</v>
      </c>
      <c r="F14" s="2">
        <f>'Detail-Blended Rate'!H10</f>
        <v>0.37170000000000003</v>
      </c>
      <c r="G14" s="9"/>
      <c r="I14" s="2">
        <f>'Detail-Blended Rate'!H10</f>
        <v>0.37170000000000003</v>
      </c>
      <c r="J14" s="9">
        <f t="shared" si="0"/>
        <v>1635</v>
      </c>
      <c r="L14" s="2">
        <f>'Detail-Blended Rate'!H10</f>
        <v>0.37170000000000003</v>
      </c>
      <c r="M14" s="25"/>
    </row>
    <row r="15" spans="1:13" x14ac:dyDescent="0.2">
      <c r="A15" s="108"/>
      <c r="B15" s="8" t="s">
        <v>5</v>
      </c>
      <c r="C15" s="2">
        <f>'Detail-Blended Rate'!H11</f>
        <v>0.37170000000000003</v>
      </c>
      <c r="D15" s="9">
        <f>'Detail-Blended Rate'!B31</f>
        <v>1635</v>
      </c>
      <c r="F15" s="2">
        <f>'Detail-Blended Rate'!H11</f>
        <v>0.37170000000000003</v>
      </c>
      <c r="G15" s="9"/>
      <c r="I15" s="2">
        <f>'Detail-Blended Rate'!H11</f>
        <v>0.37170000000000003</v>
      </c>
      <c r="J15" s="9">
        <f t="shared" si="0"/>
        <v>1635</v>
      </c>
      <c r="L15" s="2">
        <f>'Detail-Blended Rate'!H11</f>
        <v>0.37170000000000003</v>
      </c>
      <c r="M15" s="25"/>
    </row>
    <row r="16" spans="1:13" x14ac:dyDescent="0.2">
      <c r="A16" s="108"/>
      <c r="B16" s="8" t="s">
        <v>6</v>
      </c>
      <c r="C16" s="2">
        <f>'Detail-Blended Rate'!H12</f>
        <v>0.37170000000000003</v>
      </c>
      <c r="D16" s="9">
        <f>'Detail-Blended Rate'!B32</f>
        <v>1635</v>
      </c>
      <c r="F16" s="2">
        <f>'Detail-Blended Rate'!H12</f>
        <v>0.37170000000000003</v>
      </c>
      <c r="G16" s="9"/>
      <c r="I16" s="2">
        <f>'Detail-Blended Rate'!H12</f>
        <v>0.37170000000000003</v>
      </c>
      <c r="J16" s="9">
        <f t="shared" si="0"/>
        <v>1635</v>
      </c>
      <c r="L16" s="2">
        <f>'Detail-Blended Rate'!H12</f>
        <v>0.37170000000000003</v>
      </c>
      <c r="M16" s="25"/>
    </row>
    <row r="17" spans="1:13" x14ac:dyDescent="0.2">
      <c r="A17" s="108"/>
      <c r="B17" s="8" t="s">
        <v>7</v>
      </c>
      <c r="C17" s="2">
        <f>'Detail-Blended Rate'!H13</f>
        <v>0.37170000000000003</v>
      </c>
      <c r="D17" s="9">
        <f>'Detail-Blended Rate'!B33</f>
        <v>1635</v>
      </c>
      <c r="F17" s="2">
        <f>'Detail-Blended Rate'!H13</f>
        <v>0.37170000000000003</v>
      </c>
      <c r="G17" s="9"/>
      <c r="I17" s="2">
        <f>'Detail-Blended Rate'!H13</f>
        <v>0.37170000000000003</v>
      </c>
      <c r="J17" s="9">
        <f t="shared" si="0"/>
        <v>1635</v>
      </c>
      <c r="L17" s="2">
        <f>'Detail-Blended Rate'!H13</f>
        <v>0.37170000000000003</v>
      </c>
      <c r="M17" s="25"/>
    </row>
    <row r="18" spans="1:13" x14ac:dyDescent="0.2">
      <c r="A18" s="108"/>
      <c r="B18" s="8" t="s">
        <v>8</v>
      </c>
      <c r="C18" s="2">
        <f>'Detail-Blended Rate'!H14</f>
        <v>0.37170000000000003</v>
      </c>
      <c r="D18" s="9">
        <f>'Detail-Blended Rate'!B34</f>
        <v>1684</v>
      </c>
      <c r="F18" s="2">
        <f>'Detail-Blended Rate'!H14</f>
        <v>0.37170000000000003</v>
      </c>
      <c r="G18" s="9"/>
      <c r="I18" s="2">
        <f>'Detail-Blended Rate'!H14</f>
        <v>0.37170000000000003</v>
      </c>
      <c r="J18" s="9">
        <f t="shared" si="0"/>
        <v>1684</v>
      </c>
      <c r="L18" s="2">
        <f>'Detail-Blended Rate'!H14</f>
        <v>0.37170000000000003</v>
      </c>
      <c r="M18" s="25"/>
    </row>
    <row r="19" spans="1:13" x14ac:dyDescent="0.2">
      <c r="A19" s="108"/>
      <c r="B19" s="8" t="s">
        <v>9</v>
      </c>
      <c r="C19" s="2">
        <f>'Detail-Blended Rate'!H15</f>
        <v>0.37170000000000003</v>
      </c>
      <c r="D19" s="9">
        <f>'Detail-Blended Rate'!B35</f>
        <v>1684</v>
      </c>
      <c r="F19" s="2">
        <f>'Detail-Blended Rate'!H15</f>
        <v>0.37170000000000003</v>
      </c>
      <c r="G19" s="9"/>
      <c r="I19" s="2">
        <f>'Detail-Blended Rate'!H15</f>
        <v>0.37170000000000003</v>
      </c>
      <c r="J19" s="9">
        <f t="shared" si="0"/>
        <v>1684</v>
      </c>
      <c r="L19" s="2">
        <f>'Detail-Blended Rate'!H15</f>
        <v>0.37170000000000003</v>
      </c>
      <c r="M19" s="25"/>
    </row>
    <row r="20" spans="1:13" x14ac:dyDescent="0.2">
      <c r="A20" s="108"/>
      <c r="B20" s="8" t="s">
        <v>10</v>
      </c>
      <c r="C20" s="2">
        <f>'Detail-Blended Rate'!H16</f>
        <v>0.37170000000000003</v>
      </c>
      <c r="D20" s="9">
        <f>'Detail-Blended Rate'!B36</f>
        <v>1684</v>
      </c>
      <c r="F20" s="2">
        <f>'Detail-Blended Rate'!H16</f>
        <v>0.37170000000000003</v>
      </c>
      <c r="G20" s="9"/>
      <c r="I20" s="2">
        <f>'Detail-Blended Rate'!H16</f>
        <v>0.37170000000000003</v>
      </c>
      <c r="J20" s="9">
        <f t="shared" si="0"/>
        <v>1684</v>
      </c>
      <c r="L20" s="2">
        <f>'Detail-Blended Rate'!H16</f>
        <v>0.37170000000000003</v>
      </c>
      <c r="M20" s="25"/>
    </row>
    <row r="21" spans="1:13" x14ac:dyDescent="0.2">
      <c r="A21" s="108"/>
      <c r="B21" s="8" t="s">
        <v>11</v>
      </c>
      <c r="C21" s="28">
        <f>'Detail-Blended Rate'!H17</f>
        <v>0.37170000000000003</v>
      </c>
      <c r="D21" s="9">
        <f>'Detail-Blended Rate'!B37</f>
        <v>1684</v>
      </c>
      <c r="F21" s="28">
        <f>'Detail-Blended Rate'!H17</f>
        <v>0.37170000000000003</v>
      </c>
      <c r="G21" s="9"/>
      <c r="I21" s="28">
        <f>'Detail-Blended Rate'!H17</f>
        <v>0.37170000000000003</v>
      </c>
      <c r="J21" s="9">
        <f t="shared" si="0"/>
        <v>1684</v>
      </c>
      <c r="L21" s="28">
        <f>'Detail-Blended Rate'!H17</f>
        <v>0.37170000000000003</v>
      </c>
      <c r="M21" s="27"/>
    </row>
    <row r="22" spans="1:13" x14ac:dyDescent="0.2">
      <c r="A22" s="108"/>
      <c r="B22" s="8"/>
      <c r="M22" s="19"/>
    </row>
    <row r="23" spans="1:13" x14ac:dyDescent="0.2">
      <c r="A23" s="108"/>
      <c r="B23" s="10" t="s">
        <v>14</v>
      </c>
      <c r="C23" s="11">
        <f>SUM(C10:C21)/12</f>
        <v>0.37170000000000009</v>
      </c>
      <c r="D23" s="12">
        <f>SUM(D10:D21)/12</f>
        <v>1651.3333333333333</v>
      </c>
      <c r="E23" s="6"/>
      <c r="F23" s="11">
        <f>SUM(F10:F21)/12</f>
        <v>0.37170000000000009</v>
      </c>
      <c r="G23" s="12">
        <f>SUM(G10:G21)/12</f>
        <v>0</v>
      </c>
      <c r="H23" s="6"/>
      <c r="I23" s="11">
        <f>SUM(I10:I21)/12</f>
        <v>0.37170000000000009</v>
      </c>
      <c r="J23" s="12">
        <f>SUM(J10:J21)/12</f>
        <v>1651.3333333333333</v>
      </c>
      <c r="K23" s="6"/>
      <c r="L23" s="11">
        <f>SUM(L10:L21)/12</f>
        <v>0.37170000000000009</v>
      </c>
      <c r="M23" s="26">
        <f>SUM(M10:M21)/12</f>
        <v>0</v>
      </c>
    </row>
    <row r="24" spans="1:13" ht="13.5" thickBot="1" x14ac:dyDescent="0.25">
      <c r="A24" s="108"/>
      <c r="B24" s="10" t="s">
        <v>15</v>
      </c>
      <c r="C24" s="6"/>
      <c r="D24" s="7">
        <f>SUM(D10:D21)</f>
        <v>19816</v>
      </c>
      <c r="E24" s="6"/>
      <c r="F24" s="6"/>
      <c r="G24" s="7">
        <f>SUM(G10:G21)</f>
        <v>0</v>
      </c>
      <c r="H24" s="6"/>
      <c r="I24" s="6"/>
      <c r="J24" s="7">
        <f>SUM(J10:J21)</f>
        <v>19816</v>
      </c>
      <c r="K24" s="6"/>
      <c r="L24" s="6"/>
      <c r="M24" s="41">
        <f>SUM(M10:M21)</f>
        <v>0</v>
      </c>
    </row>
    <row r="25" spans="1:13" ht="5.0999999999999996" customHeight="1" thickTop="1" x14ac:dyDescent="0.2">
      <c r="A25" s="108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3" ht="12.75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ht="12.75" customHeight="1" x14ac:dyDescent="0.2">
      <c r="A27" s="108" t="s">
        <v>34</v>
      </c>
      <c r="B27" s="8"/>
      <c r="C27" s="103" t="s">
        <v>23</v>
      </c>
      <c r="D27" s="103"/>
      <c r="F27" s="103" t="s">
        <v>23</v>
      </c>
      <c r="G27" s="103"/>
      <c r="M27" s="19"/>
    </row>
    <row r="28" spans="1:13" ht="12.75" customHeight="1" x14ac:dyDescent="0.2">
      <c r="A28" s="108"/>
      <c r="B28" s="8"/>
      <c r="C28" s="103" t="s">
        <v>24</v>
      </c>
      <c r="D28" s="103"/>
      <c r="F28" s="103" t="s">
        <v>24</v>
      </c>
      <c r="G28" s="103"/>
      <c r="M28" s="19"/>
    </row>
    <row r="29" spans="1:13" ht="12.75" customHeight="1" x14ac:dyDescent="0.2">
      <c r="A29" s="108"/>
      <c r="B29" s="8"/>
      <c r="C29" s="106" t="s">
        <v>35</v>
      </c>
      <c r="D29" s="106"/>
      <c r="F29" s="106" t="s">
        <v>36</v>
      </c>
      <c r="G29" s="106"/>
      <c r="M29" s="19"/>
    </row>
    <row r="30" spans="1:13" ht="12.75" customHeight="1" x14ac:dyDescent="0.2">
      <c r="A30" s="108"/>
      <c r="B30" s="8"/>
      <c r="C30" s="1" t="s">
        <v>12</v>
      </c>
      <c r="D30" s="1" t="s">
        <v>13</v>
      </c>
      <c r="F30" s="1" t="s">
        <v>12</v>
      </c>
      <c r="G30" s="1" t="s">
        <v>13</v>
      </c>
      <c r="M30" s="19"/>
    </row>
    <row r="31" spans="1:13" ht="12.75" customHeight="1" x14ac:dyDescent="0.2">
      <c r="A31" s="108"/>
      <c r="B31" s="8" t="s">
        <v>0</v>
      </c>
      <c r="C31" s="2">
        <f>'Detail-Blended Rate'!C6+'Detail-Blended Rate'!D6+'Detail-Blended Rate'!E6+'Detail-Blended Rate'!F6+'Detail-Blended Rate'!G6</f>
        <v>8.2799999999999999E-2</v>
      </c>
      <c r="D31" s="9">
        <f>'Detail-Blended Rate'!B26</f>
        <v>1635</v>
      </c>
      <c r="F31" s="2">
        <f>'Detail-Blended Rate'!C6+'Detail-Blended Rate'!D6+'Detail-Blended Rate'!E6+'Detail-Blended Rate'!F6+'Detail-Blended Rate'!G6</f>
        <v>8.2799999999999999E-2</v>
      </c>
      <c r="G31" s="9"/>
      <c r="M31" s="19"/>
    </row>
    <row r="32" spans="1:13" ht="12.75" customHeight="1" x14ac:dyDescent="0.2">
      <c r="A32" s="108"/>
      <c r="B32" s="8" t="s">
        <v>1</v>
      </c>
      <c r="C32" s="2">
        <f>'Detail-Blended Rate'!C7+'Detail-Blended Rate'!D7+'Detail-Blended Rate'!E7+'Detail-Blended Rate'!F7+'Detail-Blended Rate'!G7</f>
        <v>8.2799999999999999E-2</v>
      </c>
      <c r="D32" s="9">
        <f>'Detail-Blended Rate'!B27</f>
        <v>1635</v>
      </c>
      <c r="F32" s="2">
        <f>'Detail-Blended Rate'!C7+'Detail-Blended Rate'!D7+'Detail-Blended Rate'!E7+'Detail-Blended Rate'!F7+'Detail-Blended Rate'!G7</f>
        <v>8.2799999999999999E-2</v>
      </c>
      <c r="G32" s="9"/>
      <c r="M32" s="19"/>
    </row>
    <row r="33" spans="1:13" ht="12.75" customHeight="1" x14ac:dyDescent="0.2">
      <c r="A33" s="108"/>
      <c r="B33" s="8" t="s">
        <v>2</v>
      </c>
      <c r="C33" s="2">
        <f>'Detail-Blended Rate'!C8+'Detail-Blended Rate'!D8+'Detail-Blended Rate'!E8+'Detail-Blended Rate'!F8+'Detail-Blended Rate'!G8</f>
        <v>8.2799999999999999E-2</v>
      </c>
      <c r="D33" s="9">
        <f>'Detail-Blended Rate'!B28</f>
        <v>1635</v>
      </c>
      <c r="F33" s="2">
        <f>'Detail-Blended Rate'!C8+'Detail-Blended Rate'!D8+'Detail-Blended Rate'!E8+'Detail-Blended Rate'!F8+'Detail-Blended Rate'!G8</f>
        <v>8.2799999999999999E-2</v>
      </c>
      <c r="G33" s="9"/>
      <c r="M33" s="19"/>
    </row>
    <row r="34" spans="1:13" ht="12.75" customHeight="1" x14ac:dyDescent="0.2">
      <c r="A34" s="108"/>
      <c r="B34" s="8" t="s">
        <v>3</v>
      </c>
      <c r="C34" s="2">
        <f>'Detail-Blended Rate'!C9+'Detail-Blended Rate'!D9+'Detail-Blended Rate'!E9+'Detail-Blended Rate'!F9+'Detail-Blended Rate'!G9</f>
        <v>8.2799999999999999E-2</v>
      </c>
      <c r="D34" s="9">
        <f>'Detail-Blended Rate'!B29</f>
        <v>1635</v>
      </c>
      <c r="F34" s="2">
        <f>'Detail-Blended Rate'!C9+'Detail-Blended Rate'!D9+'Detail-Blended Rate'!E9+'Detail-Blended Rate'!F9+'Detail-Blended Rate'!G9</f>
        <v>8.2799999999999999E-2</v>
      </c>
      <c r="G34" s="9"/>
      <c r="M34" s="19"/>
    </row>
    <row r="35" spans="1:13" ht="12.75" customHeight="1" x14ac:dyDescent="0.2">
      <c r="A35" s="108"/>
      <c r="B35" s="8" t="s">
        <v>4</v>
      </c>
      <c r="C35" s="2">
        <f>'Detail-Blended Rate'!C10+'Detail-Blended Rate'!D10+'Detail-Blended Rate'!E10+'Detail-Blended Rate'!F10+'Detail-Blended Rate'!G10</f>
        <v>8.2799999999999999E-2</v>
      </c>
      <c r="D35" s="9">
        <f>'Detail-Blended Rate'!B30</f>
        <v>1635</v>
      </c>
      <c r="F35" s="2">
        <f>'Detail-Blended Rate'!C10+'Detail-Blended Rate'!D10+'Detail-Blended Rate'!E10+'Detail-Blended Rate'!F10+'Detail-Blended Rate'!G10</f>
        <v>8.2799999999999999E-2</v>
      </c>
      <c r="G35" s="9"/>
      <c r="M35" s="19"/>
    </row>
    <row r="36" spans="1:13" ht="12.75" customHeight="1" x14ac:dyDescent="0.2">
      <c r="A36" s="108"/>
      <c r="B36" s="8" t="s">
        <v>5</v>
      </c>
      <c r="C36" s="2">
        <f>'Detail-Blended Rate'!C11+'Detail-Blended Rate'!D11+'Detail-Blended Rate'!E11+'Detail-Blended Rate'!F11+'Detail-Blended Rate'!G11</f>
        <v>8.2799999999999999E-2</v>
      </c>
      <c r="D36" s="9">
        <f>'Detail-Blended Rate'!B31</f>
        <v>1635</v>
      </c>
      <c r="F36" s="2">
        <f>'Detail-Blended Rate'!C11+'Detail-Blended Rate'!D11+'Detail-Blended Rate'!E11+'Detail-Blended Rate'!F11+'Detail-Blended Rate'!G11</f>
        <v>8.2799999999999999E-2</v>
      </c>
      <c r="G36" s="9"/>
      <c r="M36" s="19"/>
    </row>
    <row r="37" spans="1:13" ht="12.75" customHeight="1" x14ac:dyDescent="0.2">
      <c r="A37" s="108"/>
      <c r="B37" s="8" t="s">
        <v>6</v>
      </c>
      <c r="C37" s="2">
        <f>'Detail-Blended Rate'!C12+'Detail-Blended Rate'!D12+'Detail-Blended Rate'!E12+'Detail-Blended Rate'!F12+'Detail-Blended Rate'!G12</f>
        <v>8.2799999999999999E-2</v>
      </c>
      <c r="D37" s="9">
        <f>'Detail-Blended Rate'!B32</f>
        <v>1635</v>
      </c>
      <c r="F37" s="2">
        <f>'Detail-Blended Rate'!C12+'Detail-Blended Rate'!D12+'Detail-Blended Rate'!E12+'Detail-Blended Rate'!F12+'Detail-Blended Rate'!G12</f>
        <v>8.2799999999999999E-2</v>
      </c>
      <c r="G37" s="9"/>
      <c r="M37" s="19"/>
    </row>
    <row r="38" spans="1:13" ht="12.75" customHeight="1" x14ac:dyDescent="0.2">
      <c r="A38" s="108"/>
      <c r="B38" s="8" t="s">
        <v>7</v>
      </c>
      <c r="C38" s="2">
        <f>'Detail-Blended Rate'!C13+'Detail-Blended Rate'!D13+'Detail-Blended Rate'!E13+'Detail-Blended Rate'!F13+'Detail-Blended Rate'!G13</f>
        <v>8.2799999999999999E-2</v>
      </c>
      <c r="D38" s="9">
        <f>'Detail-Blended Rate'!B33</f>
        <v>1635</v>
      </c>
      <c r="F38" s="2">
        <f>'Detail-Blended Rate'!C13+'Detail-Blended Rate'!D13+'Detail-Blended Rate'!E13+'Detail-Blended Rate'!F13+'Detail-Blended Rate'!G13</f>
        <v>8.2799999999999999E-2</v>
      </c>
      <c r="G38" s="9"/>
      <c r="M38" s="19"/>
    </row>
    <row r="39" spans="1:13" ht="12.75" customHeight="1" x14ac:dyDescent="0.2">
      <c r="A39" s="108"/>
      <c r="B39" s="8" t="s">
        <v>8</v>
      </c>
      <c r="C39" s="2">
        <f>'Detail-Blended Rate'!C14+'Detail-Blended Rate'!D14+'Detail-Blended Rate'!E14+'Detail-Blended Rate'!F14+'Detail-Blended Rate'!G14</f>
        <v>8.2799999999999999E-2</v>
      </c>
      <c r="D39" s="9">
        <f>'Detail-Blended Rate'!B34</f>
        <v>1684</v>
      </c>
      <c r="F39" s="2">
        <f>'Detail-Blended Rate'!C14+'Detail-Blended Rate'!D14+'Detail-Blended Rate'!E14+'Detail-Blended Rate'!F14+'Detail-Blended Rate'!G14</f>
        <v>8.2799999999999999E-2</v>
      </c>
      <c r="G39" s="9"/>
      <c r="M39" s="19"/>
    </row>
    <row r="40" spans="1:13" ht="12.75" customHeight="1" x14ac:dyDescent="0.2">
      <c r="A40" s="108"/>
      <c r="B40" s="8" t="s">
        <v>9</v>
      </c>
      <c r="C40" s="2">
        <f>'Detail-Blended Rate'!C15+'Detail-Blended Rate'!D15+'Detail-Blended Rate'!E15+'Detail-Blended Rate'!F15+'Detail-Blended Rate'!G15</f>
        <v>8.2799999999999999E-2</v>
      </c>
      <c r="D40" s="9">
        <f>'Detail-Blended Rate'!B35</f>
        <v>1684</v>
      </c>
      <c r="F40" s="2">
        <f>'Detail-Blended Rate'!C15+'Detail-Blended Rate'!D15+'Detail-Blended Rate'!E15+'Detail-Blended Rate'!F15+'Detail-Blended Rate'!G15</f>
        <v>8.2799999999999999E-2</v>
      </c>
      <c r="G40" s="9"/>
      <c r="M40" s="19"/>
    </row>
    <row r="41" spans="1:13" ht="12.75" customHeight="1" x14ac:dyDescent="0.2">
      <c r="A41" s="108"/>
      <c r="B41" s="8" t="s">
        <v>10</v>
      </c>
      <c r="C41" s="2">
        <f>'Detail-Blended Rate'!C16+'Detail-Blended Rate'!D16+'Detail-Blended Rate'!E16+'Detail-Blended Rate'!F16+'Detail-Blended Rate'!G16</f>
        <v>8.2799999999999999E-2</v>
      </c>
      <c r="D41" s="9">
        <f>'Detail-Blended Rate'!B36</f>
        <v>1684</v>
      </c>
      <c r="F41" s="2">
        <f>'Detail-Blended Rate'!C16+'Detail-Blended Rate'!D16+'Detail-Blended Rate'!E16+'Detail-Blended Rate'!F16+'Detail-Blended Rate'!G16</f>
        <v>8.2799999999999999E-2</v>
      </c>
      <c r="G41" s="9"/>
      <c r="M41" s="19"/>
    </row>
    <row r="42" spans="1:13" ht="12.75" customHeight="1" x14ac:dyDescent="0.2">
      <c r="A42" s="108"/>
      <c r="B42" s="8" t="s">
        <v>11</v>
      </c>
      <c r="C42" s="2">
        <f>'Detail-Blended Rate'!C17+'Detail-Blended Rate'!D17+'Detail-Blended Rate'!E17+'Detail-Blended Rate'!F17+'Detail-Blended Rate'!G17</f>
        <v>8.2799999999999999E-2</v>
      </c>
      <c r="D42" s="9">
        <f>'Detail-Blended Rate'!B37</f>
        <v>1684</v>
      </c>
      <c r="F42" s="2">
        <f>'Detail-Blended Rate'!C17+'Detail-Blended Rate'!D17+'Detail-Blended Rate'!E17+'Detail-Blended Rate'!F17+'Detail-Blended Rate'!G17</f>
        <v>8.2799999999999999E-2</v>
      </c>
      <c r="G42" s="4"/>
      <c r="M42" s="19"/>
    </row>
    <row r="43" spans="1:13" ht="12.75" customHeight="1" x14ac:dyDescent="0.2">
      <c r="A43" s="108"/>
      <c r="B43" s="8"/>
      <c r="M43" s="19"/>
    </row>
    <row r="44" spans="1:13" ht="12.75" customHeight="1" x14ac:dyDescent="0.2">
      <c r="A44" s="108"/>
      <c r="B44" s="10" t="s">
        <v>14</v>
      </c>
      <c r="C44" s="11">
        <f>SUM(C31:C42)/12</f>
        <v>8.2799999999999999E-2</v>
      </c>
      <c r="D44" s="12">
        <f>SUM(D31:D42)/12</f>
        <v>1651.3333333333333</v>
      </c>
      <c r="F44" s="11">
        <f>SUM(F31:F42)/12</f>
        <v>8.2799999999999999E-2</v>
      </c>
      <c r="G44" s="12">
        <f>SUM(G31:G42)/12</f>
        <v>0</v>
      </c>
      <c r="M44" s="19"/>
    </row>
    <row r="45" spans="1:13" ht="12.75" customHeight="1" thickBot="1" x14ac:dyDescent="0.25">
      <c r="A45" s="108"/>
      <c r="B45" s="10" t="s">
        <v>15</v>
      </c>
      <c r="C45" s="6"/>
      <c r="D45" s="7">
        <f>SUM(D31:D42)</f>
        <v>19816</v>
      </c>
      <c r="F45" s="6"/>
      <c r="G45" s="7">
        <f>SUM(G31:G42)</f>
        <v>0</v>
      </c>
      <c r="M45" s="19"/>
    </row>
    <row r="46" spans="1:13" ht="12.75" customHeight="1" thickTop="1" x14ac:dyDescent="0.2">
      <c r="A46" s="108"/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1:13" ht="5.0999999999999996" customHeight="1" x14ac:dyDescent="0.2">
      <c r="A47" s="108" t="s">
        <v>33</v>
      </c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/>
    </row>
    <row r="48" spans="1:13" x14ac:dyDescent="0.2">
      <c r="A48" s="108"/>
      <c r="B48" s="8"/>
      <c r="C48" s="103" t="s">
        <v>38</v>
      </c>
      <c r="D48" s="103"/>
      <c r="E48" s="5"/>
      <c r="F48" s="103" t="s">
        <v>16</v>
      </c>
      <c r="G48" s="103"/>
      <c r="I48" s="103"/>
      <c r="J48" s="103"/>
      <c r="K48" s="6"/>
      <c r="L48" s="103"/>
      <c r="M48" s="105"/>
    </row>
    <row r="49" spans="1:13" x14ac:dyDescent="0.2">
      <c r="A49" s="108"/>
      <c r="B49" s="8"/>
      <c r="C49" s="103" t="s">
        <v>25</v>
      </c>
      <c r="D49" s="103"/>
      <c r="E49" s="5"/>
      <c r="F49" s="103" t="s">
        <v>25</v>
      </c>
      <c r="G49" s="103"/>
      <c r="I49" s="103"/>
      <c r="J49" s="103"/>
      <c r="K49" s="6"/>
      <c r="L49" s="103"/>
      <c r="M49" s="105"/>
    </row>
    <row r="50" spans="1:13" x14ac:dyDescent="0.2">
      <c r="A50" s="108"/>
      <c r="B50" s="8"/>
      <c r="C50" s="103" t="s">
        <v>17</v>
      </c>
      <c r="D50" s="103"/>
      <c r="F50" s="103" t="s">
        <v>18</v>
      </c>
      <c r="G50" s="103"/>
      <c r="I50" s="103"/>
      <c r="J50" s="103"/>
      <c r="K50" s="6"/>
      <c r="L50" s="103"/>
      <c r="M50" s="105"/>
    </row>
    <row r="51" spans="1:13" x14ac:dyDescent="0.2">
      <c r="A51" s="108"/>
      <c r="B51" s="8"/>
      <c r="C51" s="1" t="s">
        <v>12</v>
      </c>
      <c r="D51" s="1" t="s">
        <v>13</v>
      </c>
      <c r="F51" s="1" t="s">
        <v>12</v>
      </c>
      <c r="G51" s="1" t="s">
        <v>13</v>
      </c>
      <c r="I51" s="1"/>
      <c r="J51" s="1"/>
      <c r="K51" s="1"/>
      <c r="L51" s="1"/>
      <c r="M51" s="23"/>
    </row>
    <row r="52" spans="1:13" ht="12.75" customHeight="1" x14ac:dyDescent="0.2">
      <c r="A52" s="108"/>
      <c r="B52" s="8" t="s">
        <v>0</v>
      </c>
      <c r="C52" s="2">
        <f>'Detail-Blended Rate'!H6</f>
        <v>0.37170000000000003</v>
      </c>
      <c r="D52" s="9">
        <f>'Detail-Blended Rate'!B26</f>
        <v>1635</v>
      </c>
      <c r="F52" s="2">
        <f>'Detail-Blended Rate'!H6</f>
        <v>0.37170000000000003</v>
      </c>
      <c r="G52" s="9">
        <v>0</v>
      </c>
      <c r="I52" s="2"/>
      <c r="J52" s="3"/>
      <c r="L52" s="2"/>
      <c r="M52" s="24"/>
    </row>
    <row r="53" spans="1:13" x14ac:dyDescent="0.2">
      <c r="A53" s="108"/>
      <c r="B53" s="8" t="s">
        <v>1</v>
      </c>
      <c r="C53" s="2">
        <f>'Detail-Blended Rate'!H7</f>
        <v>0.37170000000000003</v>
      </c>
      <c r="D53" s="9">
        <f>'Detail-Blended Rate'!B27</f>
        <v>1635</v>
      </c>
      <c r="F53" s="2">
        <f>'Detail-Blended Rate'!H7</f>
        <v>0.37170000000000003</v>
      </c>
      <c r="G53" s="9">
        <v>0</v>
      </c>
      <c r="I53" s="2"/>
      <c r="J53" s="9"/>
      <c r="L53" s="2"/>
      <c r="M53" s="25"/>
    </row>
    <row r="54" spans="1:13" x14ac:dyDescent="0.2">
      <c r="A54" s="108"/>
      <c r="B54" s="8" t="s">
        <v>2</v>
      </c>
      <c r="C54" s="2">
        <f>'Detail-Blended Rate'!H8</f>
        <v>0.37170000000000003</v>
      </c>
      <c r="D54" s="9">
        <f>'Detail-Blended Rate'!B28</f>
        <v>1635</v>
      </c>
      <c r="F54" s="2">
        <f>'Detail-Blended Rate'!H8</f>
        <v>0.37170000000000003</v>
      </c>
      <c r="G54" s="9">
        <v>0</v>
      </c>
      <c r="I54" s="2"/>
      <c r="J54" s="9"/>
      <c r="L54" s="2"/>
      <c r="M54" s="25"/>
    </row>
    <row r="55" spans="1:13" x14ac:dyDescent="0.2">
      <c r="A55" s="108"/>
      <c r="B55" s="8" t="s">
        <v>3</v>
      </c>
      <c r="C55" s="2">
        <f>'Detail-Blended Rate'!H9</f>
        <v>0.37170000000000003</v>
      </c>
      <c r="D55" s="9">
        <f>'Detail-Blended Rate'!B29</f>
        <v>1635</v>
      </c>
      <c r="F55" s="2">
        <f>'Detail-Blended Rate'!H9</f>
        <v>0.37170000000000003</v>
      </c>
      <c r="G55" s="9">
        <v>0</v>
      </c>
      <c r="I55" s="2"/>
      <c r="J55" s="9"/>
      <c r="L55" s="2"/>
      <c r="M55" s="25"/>
    </row>
    <row r="56" spans="1:13" x14ac:dyDescent="0.2">
      <c r="A56" s="108"/>
      <c r="B56" s="8" t="s">
        <v>4</v>
      </c>
      <c r="C56" s="2">
        <f>'Detail-Blended Rate'!H10</f>
        <v>0.37170000000000003</v>
      </c>
      <c r="D56" s="9">
        <f>'Detail-Blended Rate'!B30</f>
        <v>1635</v>
      </c>
      <c r="F56" s="2">
        <f>'Detail-Blended Rate'!H10</f>
        <v>0.37170000000000003</v>
      </c>
      <c r="G56" s="9">
        <v>0</v>
      </c>
      <c r="I56" s="2"/>
      <c r="J56" s="9"/>
      <c r="L56" s="2"/>
      <c r="M56" s="25"/>
    </row>
    <row r="57" spans="1:13" x14ac:dyDescent="0.2">
      <c r="A57" s="108"/>
      <c r="B57" s="8" t="s">
        <v>5</v>
      </c>
      <c r="C57" s="2">
        <f>'Detail-Blended Rate'!H11</f>
        <v>0.37170000000000003</v>
      </c>
      <c r="D57" s="9">
        <f>'Detail-Blended Rate'!B31</f>
        <v>1635</v>
      </c>
      <c r="F57" s="2">
        <f>'Detail-Blended Rate'!H11</f>
        <v>0.37170000000000003</v>
      </c>
      <c r="G57" s="9">
        <v>0</v>
      </c>
      <c r="I57" s="2"/>
      <c r="J57" s="9"/>
      <c r="L57" s="2"/>
      <c r="M57" s="25"/>
    </row>
    <row r="58" spans="1:13" x14ac:dyDescent="0.2">
      <c r="A58" s="108"/>
      <c r="B58" s="8" t="s">
        <v>6</v>
      </c>
      <c r="C58" s="2">
        <f>'Detail-Blended Rate'!H12</f>
        <v>0.37170000000000003</v>
      </c>
      <c r="D58" s="9">
        <f>'Detail-Blended Rate'!B32</f>
        <v>1635</v>
      </c>
      <c r="F58" s="2">
        <f>'Detail-Blended Rate'!H12</f>
        <v>0.37170000000000003</v>
      </c>
      <c r="G58" s="9">
        <v>0</v>
      </c>
      <c r="I58" s="22"/>
      <c r="J58" s="9"/>
      <c r="L58" s="22"/>
      <c r="M58" s="25"/>
    </row>
    <row r="59" spans="1:13" x14ac:dyDescent="0.2">
      <c r="A59" s="108"/>
      <c r="B59" s="8" t="s">
        <v>7</v>
      </c>
      <c r="C59" s="2">
        <f>'Detail-Blended Rate'!H13</f>
        <v>0.37170000000000003</v>
      </c>
      <c r="D59" s="9">
        <f>'Detail-Blended Rate'!B33</f>
        <v>1635</v>
      </c>
      <c r="F59" s="2">
        <f>'Detail-Blended Rate'!H13</f>
        <v>0.37170000000000003</v>
      </c>
      <c r="G59" s="9">
        <v>0</v>
      </c>
      <c r="I59" s="22"/>
      <c r="J59" s="9"/>
      <c r="L59" s="22"/>
      <c r="M59" s="25"/>
    </row>
    <row r="60" spans="1:13" x14ac:dyDescent="0.2">
      <c r="A60" s="108"/>
      <c r="B60" s="8" t="s">
        <v>8</v>
      </c>
      <c r="C60" s="2">
        <f>'Detail-Blended Rate'!H14</f>
        <v>0.37170000000000003</v>
      </c>
      <c r="D60" s="9">
        <f>'Detail-Blended Rate'!B34</f>
        <v>1684</v>
      </c>
      <c r="F60" s="2">
        <f>'Detail-Blended Rate'!H14</f>
        <v>0.37170000000000003</v>
      </c>
      <c r="G60" s="9">
        <v>0</v>
      </c>
      <c r="I60" s="22"/>
      <c r="J60" s="9"/>
      <c r="L60" s="22"/>
      <c r="M60" s="25"/>
    </row>
    <row r="61" spans="1:13" x14ac:dyDescent="0.2">
      <c r="A61" s="108"/>
      <c r="B61" s="8" t="s">
        <v>9</v>
      </c>
      <c r="C61" s="2">
        <f>'Detail-Blended Rate'!H15</f>
        <v>0.37170000000000003</v>
      </c>
      <c r="D61" s="9">
        <f>'Detail-Blended Rate'!B35</f>
        <v>1684</v>
      </c>
      <c r="F61" s="2">
        <f>'Detail-Blended Rate'!H15</f>
        <v>0.37170000000000003</v>
      </c>
      <c r="G61" s="9">
        <v>0</v>
      </c>
      <c r="I61" s="22"/>
      <c r="J61" s="9"/>
      <c r="L61" s="22"/>
      <c r="M61" s="25"/>
    </row>
    <row r="62" spans="1:13" x14ac:dyDescent="0.2">
      <c r="A62" s="108"/>
      <c r="B62" s="8" t="s">
        <v>10</v>
      </c>
      <c r="C62" s="2">
        <f>'Detail-Blended Rate'!H16</f>
        <v>0.37170000000000003</v>
      </c>
      <c r="D62" s="9">
        <f>'Detail-Blended Rate'!B36</f>
        <v>1684</v>
      </c>
      <c r="F62" s="2">
        <f>'Detail-Blended Rate'!H16</f>
        <v>0.37170000000000003</v>
      </c>
      <c r="G62" s="9">
        <v>0</v>
      </c>
      <c r="I62" s="22"/>
      <c r="J62" s="9"/>
      <c r="L62" s="22"/>
      <c r="M62" s="25"/>
    </row>
    <row r="63" spans="1:13" x14ac:dyDescent="0.2">
      <c r="A63" s="108"/>
      <c r="B63" s="8" t="s">
        <v>11</v>
      </c>
      <c r="C63" s="28">
        <f>'Detail-Blended Rate'!H17</f>
        <v>0.37170000000000003</v>
      </c>
      <c r="D63" s="9">
        <f>'Detail-Blended Rate'!B37</f>
        <v>1684</v>
      </c>
      <c r="F63" s="28">
        <f>'Detail-Blended Rate'!H17</f>
        <v>0.37170000000000003</v>
      </c>
      <c r="G63" s="4">
        <v>0</v>
      </c>
      <c r="I63" s="22"/>
      <c r="J63" s="9"/>
      <c r="L63" s="22"/>
      <c r="M63" s="25"/>
    </row>
    <row r="64" spans="1:13" x14ac:dyDescent="0.2">
      <c r="A64" s="108"/>
      <c r="B64" s="8"/>
      <c r="F64" s="2"/>
      <c r="M64" s="19"/>
    </row>
    <row r="65" spans="1:13" x14ac:dyDescent="0.2">
      <c r="A65" s="108"/>
      <c r="B65" s="10" t="s">
        <v>14</v>
      </c>
      <c r="C65" s="11">
        <f>SUM(C52:C63)/12</f>
        <v>0.37170000000000009</v>
      </c>
      <c r="D65" s="12">
        <f>SUM(D52:D63)/12</f>
        <v>1651.3333333333333</v>
      </c>
      <c r="E65" s="6"/>
      <c r="F65" s="11">
        <f>SUM(F52:F63)/12</f>
        <v>0.37170000000000009</v>
      </c>
      <c r="G65" s="12">
        <f>SUM(G52:G63)/12</f>
        <v>0</v>
      </c>
      <c r="I65" s="11"/>
      <c r="J65" s="12"/>
      <c r="K65" s="6"/>
      <c r="L65" s="11"/>
      <c r="M65" s="26"/>
    </row>
    <row r="66" spans="1:13" ht="13.5" thickBot="1" x14ac:dyDescent="0.25">
      <c r="A66" s="108"/>
      <c r="B66" s="10" t="s">
        <v>15</v>
      </c>
      <c r="C66" s="6"/>
      <c r="D66" s="7">
        <f>SUM(D52:D63)</f>
        <v>19816</v>
      </c>
      <c r="E66" s="6"/>
      <c r="F66" s="6"/>
      <c r="G66" s="7">
        <f>SUM(G52:G63)</f>
        <v>0</v>
      </c>
      <c r="I66" s="6"/>
      <c r="J66" s="20"/>
      <c r="K66" s="6"/>
      <c r="L66" s="6"/>
      <c r="M66" s="29"/>
    </row>
    <row r="67" spans="1:13" ht="5.0999999999999996" customHeight="1" thickTop="1" x14ac:dyDescent="0.2">
      <c r="A67" s="108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</row>
    <row r="68" spans="1:13" ht="5.0999999999999996" customHeight="1" x14ac:dyDescent="0.2">
      <c r="A68" s="108" t="s">
        <v>37</v>
      </c>
      <c r="B68" s="16"/>
      <c r="C68" s="17"/>
      <c r="D68" s="17"/>
      <c r="E68" s="17"/>
      <c r="F68" s="17"/>
      <c r="G68" s="17"/>
      <c r="H68" s="17"/>
      <c r="I68" s="17"/>
      <c r="J68" s="21"/>
      <c r="K68" s="17"/>
      <c r="L68" s="17"/>
      <c r="M68" s="18"/>
    </row>
    <row r="69" spans="1:13" x14ac:dyDescent="0.2">
      <c r="A69" s="108"/>
      <c r="B69" s="8"/>
      <c r="C69" s="103" t="s">
        <v>28</v>
      </c>
      <c r="D69" s="103"/>
      <c r="E69" s="6"/>
      <c r="F69" s="103" t="s">
        <v>30</v>
      </c>
      <c r="G69" s="103"/>
      <c r="I69" s="103" t="s">
        <v>26</v>
      </c>
      <c r="J69" s="103"/>
      <c r="M69" s="19"/>
    </row>
    <row r="70" spans="1:13" x14ac:dyDescent="0.2">
      <c r="A70" s="108"/>
      <c r="B70" s="8"/>
      <c r="C70" s="106" t="s">
        <v>29</v>
      </c>
      <c r="D70" s="106"/>
      <c r="E70" s="6"/>
      <c r="F70" s="106" t="s">
        <v>31</v>
      </c>
      <c r="G70" s="106"/>
      <c r="I70" s="106" t="s">
        <v>27</v>
      </c>
      <c r="J70" s="106"/>
      <c r="M70" s="19"/>
    </row>
    <row r="71" spans="1:13" x14ac:dyDescent="0.2">
      <c r="A71" s="108"/>
      <c r="B71" s="8"/>
      <c r="C71" s="1" t="s">
        <v>12</v>
      </c>
      <c r="D71" s="1" t="s">
        <v>13</v>
      </c>
      <c r="F71" s="1" t="s">
        <v>12</v>
      </c>
      <c r="G71" s="1" t="s">
        <v>13</v>
      </c>
      <c r="J71" s="1" t="s">
        <v>13</v>
      </c>
      <c r="M71" s="19"/>
    </row>
    <row r="72" spans="1:13" x14ac:dyDescent="0.2">
      <c r="A72" s="108"/>
      <c r="B72" s="8" t="s">
        <v>0</v>
      </c>
      <c r="C72" s="2">
        <f>'Detail-Blended Rate'!F6+'Detail-Blended Rate'!G6</f>
        <v>5.7999999999999996E-3</v>
      </c>
      <c r="D72" s="9">
        <v>0</v>
      </c>
      <c r="F72" s="2">
        <f>'Detail-Blended Rate'!F6+'Detail-Blended Rate'!G6</f>
        <v>5.7999999999999996E-3</v>
      </c>
      <c r="G72" s="9">
        <v>0</v>
      </c>
      <c r="I72" s="2">
        <f>'Detail-Blended Rate'!C6+'Detail-Blended Rate'!D6+'Detail-Blended Rate'!E6+'Detail-Blended Rate'!F6+'Detail-Blended Rate'!G6</f>
        <v>8.2799999999999999E-2</v>
      </c>
      <c r="J72" s="9">
        <v>0</v>
      </c>
      <c r="M72" s="19"/>
    </row>
    <row r="73" spans="1:13" x14ac:dyDescent="0.2">
      <c r="A73" s="108"/>
      <c r="B73" s="8" t="s">
        <v>1</v>
      </c>
      <c r="C73" s="2">
        <f>'Detail-Blended Rate'!F7+'Detail-Blended Rate'!G7</f>
        <v>5.7999999999999996E-3</v>
      </c>
      <c r="D73" s="9">
        <v>0</v>
      </c>
      <c r="F73" s="2">
        <f>'Detail-Blended Rate'!F7+'Detail-Blended Rate'!G7</f>
        <v>5.7999999999999996E-3</v>
      </c>
      <c r="G73" s="9">
        <v>0</v>
      </c>
      <c r="I73" s="2">
        <f>'Detail-Blended Rate'!C7+'Detail-Blended Rate'!D7+'Detail-Blended Rate'!E7+'Detail-Blended Rate'!F7+'Detail-Blended Rate'!G7</f>
        <v>8.2799999999999999E-2</v>
      </c>
      <c r="J73" s="9">
        <v>0</v>
      </c>
      <c r="M73" s="19"/>
    </row>
    <row r="74" spans="1:13" x14ac:dyDescent="0.2">
      <c r="A74" s="108"/>
      <c r="B74" s="8" t="s">
        <v>2</v>
      </c>
      <c r="C74" s="2">
        <f>'Detail-Blended Rate'!F8+'Detail-Blended Rate'!G8</f>
        <v>5.7999999999999996E-3</v>
      </c>
      <c r="D74" s="9">
        <v>0</v>
      </c>
      <c r="F74" s="2">
        <f>'Detail-Blended Rate'!F8+'Detail-Blended Rate'!G8</f>
        <v>5.7999999999999996E-3</v>
      </c>
      <c r="G74" s="9">
        <v>0</v>
      </c>
      <c r="I74" s="2">
        <f>'Detail-Blended Rate'!C8+'Detail-Blended Rate'!D8+'Detail-Blended Rate'!E8+'Detail-Blended Rate'!F8+'Detail-Blended Rate'!G8</f>
        <v>8.2799999999999999E-2</v>
      </c>
      <c r="J74" s="9">
        <v>0</v>
      </c>
      <c r="M74" s="19"/>
    </row>
    <row r="75" spans="1:13" x14ac:dyDescent="0.2">
      <c r="A75" s="108"/>
      <c r="B75" s="8" t="s">
        <v>3</v>
      </c>
      <c r="C75" s="2">
        <f>'Detail-Blended Rate'!F9+'Detail-Blended Rate'!G9</f>
        <v>5.7999999999999996E-3</v>
      </c>
      <c r="D75" s="9">
        <v>0</v>
      </c>
      <c r="F75" s="2">
        <f>'Detail-Blended Rate'!F9+'Detail-Blended Rate'!G9</f>
        <v>5.7999999999999996E-3</v>
      </c>
      <c r="G75" s="9">
        <v>0</v>
      </c>
      <c r="I75" s="2">
        <f>'Detail-Blended Rate'!C9+'Detail-Blended Rate'!D9+'Detail-Blended Rate'!E9+'Detail-Blended Rate'!F9+'Detail-Blended Rate'!G9</f>
        <v>8.2799999999999999E-2</v>
      </c>
      <c r="J75" s="9">
        <v>0</v>
      </c>
      <c r="L75" s="72" t="s">
        <v>86</v>
      </c>
      <c r="M75" s="73"/>
    </row>
    <row r="76" spans="1:13" x14ac:dyDescent="0.2">
      <c r="A76" s="108"/>
      <c r="B76" s="8" t="s">
        <v>4</v>
      </c>
      <c r="C76" s="2">
        <f>'Detail-Blended Rate'!F10+'Detail-Blended Rate'!G10</f>
        <v>5.7999999999999996E-3</v>
      </c>
      <c r="D76" s="9">
        <v>0</v>
      </c>
      <c r="F76" s="2">
        <f>'Detail-Blended Rate'!F10+'Detail-Blended Rate'!G10</f>
        <v>5.7999999999999996E-3</v>
      </c>
      <c r="G76" s="9">
        <v>0</v>
      </c>
      <c r="I76" s="2">
        <f>'Detail-Blended Rate'!C10+'Detail-Blended Rate'!D10+'Detail-Blended Rate'!E10+'Detail-Blended Rate'!F10+'Detail-Blended Rate'!G10</f>
        <v>8.2799999999999999E-2</v>
      </c>
      <c r="J76" s="9">
        <v>0</v>
      </c>
      <c r="L76" s="71" t="s">
        <v>87</v>
      </c>
      <c r="M76" s="19"/>
    </row>
    <row r="77" spans="1:13" x14ac:dyDescent="0.2">
      <c r="A77" s="108"/>
      <c r="B77" s="8" t="s">
        <v>5</v>
      </c>
      <c r="C77" s="2">
        <f>'Detail-Blended Rate'!F11+'Detail-Blended Rate'!G11</f>
        <v>5.7999999999999996E-3</v>
      </c>
      <c r="D77" s="9">
        <v>0</v>
      </c>
      <c r="F77" s="2">
        <f>'Detail-Blended Rate'!F11+'Detail-Blended Rate'!G11</f>
        <v>5.7999999999999996E-3</v>
      </c>
      <c r="G77" s="9">
        <v>0</v>
      </c>
      <c r="I77" s="2">
        <f>'Detail-Blended Rate'!C11+'Detail-Blended Rate'!D11+'Detail-Blended Rate'!E11+'Detail-Blended Rate'!F11+'Detail-Blended Rate'!G11</f>
        <v>8.2799999999999999E-2</v>
      </c>
      <c r="J77" s="9">
        <v>0</v>
      </c>
      <c r="L77" s="71" t="s">
        <v>88</v>
      </c>
      <c r="M77" s="74"/>
    </row>
    <row r="78" spans="1:13" x14ac:dyDescent="0.2">
      <c r="A78" s="108"/>
      <c r="B78" s="8" t="s">
        <v>6</v>
      </c>
      <c r="C78" s="2">
        <f>'Detail-Blended Rate'!F12+'Detail-Blended Rate'!G12</f>
        <v>5.7999999999999996E-3</v>
      </c>
      <c r="D78" s="9">
        <v>0</v>
      </c>
      <c r="F78" s="2">
        <f>'Detail-Blended Rate'!F12+'Detail-Blended Rate'!G12</f>
        <v>5.7999999999999996E-3</v>
      </c>
      <c r="G78" s="9">
        <v>0</v>
      </c>
      <c r="I78" s="2">
        <f>'Detail-Blended Rate'!C12+'Detail-Blended Rate'!D12+'Detail-Blended Rate'!E12+'Detail-Blended Rate'!F12+'Detail-Blended Rate'!G12</f>
        <v>8.2799999999999999E-2</v>
      </c>
      <c r="J78" s="9">
        <v>0</v>
      </c>
      <c r="L78" s="71" t="s">
        <v>89</v>
      </c>
      <c r="M78" s="74"/>
    </row>
    <row r="79" spans="1:13" x14ac:dyDescent="0.2">
      <c r="A79" s="108"/>
      <c r="B79" s="8" t="s">
        <v>7</v>
      </c>
      <c r="C79" s="2">
        <f>'Detail-Blended Rate'!F13+'Detail-Blended Rate'!G13</f>
        <v>5.7999999999999996E-3</v>
      </c>
      <c r="D79" s="9">
        <v>0</v>
      </c>
      <c r="F79" s="2">
        <f>'Detail-Blended Rate'!F13+'Detail-Blended Rate'!G13</f>
        <v>5.7999999999999996E-3</v>
      </c>
      <c r="G79" s="9">
        <v>0</v>
      </c>
      <c r="I79" s="2">
        <f>'Detail-Blended Rate'!C13+'Detail-Blended Rate'!D13+'Detail-Blended Rate'!E13+'Detail-Blended Rate'!F13+'Detail-Blended Rate'!G13</f>
        <v>8.2799999999999999E-2</v>
      </c>
      <c r="J79" s="9">
        <v>0</v>
      </c>
      <c r="L79" s="75" t="s">
        <v>90</v>
      </c>
      <c r="M79" s="76"/>
    </row>
    <row r="80" spans="1:13" x14ac:dyDescent="0.2">
      <c r="A80" s="108"/>
      <c r="B80" s="8" t="s">
        <v>8</v>
      </c>
      <c r="C80" s="2">
        <f>'Detail-Blended Rate'!F14+'Detail-Blended Rate'!G14</f>
        <v>5.7999999999999996E-3</v>
      </c>
      <c r="D80" s="9">
        <v>0</v>
      </c>
      <c r="F80" s="2">
        <f>'Detail-Blended Rate'!F14+'Detail-Blended Rate'!G14</f>
        <v>5.7999999999999996E-3</v>
      </c>
      <c r="G80" s="9">
        <v>0</v>
      </c>
      <c r="I80" s="2">
        <f>'Detail-Blended Rate'!C14+'Detail-Blended Rate'!D14+'Detail-Blended Rate'!E14+'Detail-Blended Rate'!F14+'Detail-Blended Rate'!G14</f>
        <v>8.2799999999999999E-2</v>
      </c>
      <c r="J80" s="9">
        <v>0</v>
      </c>
      <c r="M80" s="19"/>
    </row>
    <row r="81" spans="1:13" x14ac:dyDescent="0.2">
      <c r="A81" s="108"/>
      <c r="B81" s="8" t="s">
        <v>9</v>
      </c>
      <c r="C81" s="2">
        <f>'Detail-Blended Rate'!F15+'Detail-Blended Rate'!G15</f>
        <v>5.7999999999999996E-3</v>
      </c>
      <c r="D81" s="9">
        <v>0</v>
      </c>
      <c r="F81" s="2">
        <f>'Detail-Blended Rate'!F15+'Detail-Blended Rate'!G15</f>
        <v>5.7999999999999996E-3</v>
      </c>
      <c r="G81" s="9">
        <v>0</v>
      </c>
      <c r="I81" s="2">
        <f>'Detail-Blended Rate'!C15+'Detail-Blended Rate'!D15+'Detail-Blended Rate'!E15+'Detail-Blended Rate'!F15+'Detail-Blended Rate'!G15</f>
        <v>8.2799999999999999E-2</v>
      </c>
      <c r="J81" s="9">
        <v>0</v>
      </c>
      <c r="M81" s="19"/>
    </row>
    <row r="82" spans="1:13" x14ac:dyDescent="0.2">
      <c r="A82" s="108"/>
      <c r="B82" s="8" t="s">
        <v>10</v>
      </c>
      <c r="C82" s="2">
        <f>'Detail-Blended Rate'!F16+'Detail-Blended Rate'!G16</f>
        <v>5.7999999999999996E-3</v>
      </c>
      <c r="D82" s="9">
        <v>0</v>
      </c>
      <c r="F82" s="2">
        <f>'Detail-Blended Rate'!F16+'Detail-Blended Rate'!G16</f>
        <v>5.7999999999999996E-3</v>
      </c>
      <c r="G82" s="9">
        <v>0</v>
      </c>
      <c r="I82" s="2">
        <f>'Detail-Blended Rate'!C16+'Detail-Blended Rate'!D16+'Detail-Blended Rate'!E16+'Detail-Blended Rate'!F16+'Detail-Blended Rate'!G16</f>
        <v>8.2799999999999999E-2</v>
      </c>
      <c r="J82" s="9">
        <v>0</v>
      </c>
      <c r="M82" s="19"/>
    </row>
    <row r="83" spans="1:13" x14ac:dyDescent="0.2">
      <c r="A83" s="108"/>
      <c r="B83" s="8" t="s">
        <v>11</v>
      </c>
      <c r="C83" s="2">
        <f>'Detail-Blended Rate'!F17+'Detail-Blended Rate'!G17</f>
        <v>5.7999999999999996E-3</v>
      </c>
      <c r="D83" s="4">
        <v>0</v>
      </c>
      <c r="F83" s="2">
        <f>'Detail-Blended Rate'!F17+'Detail-Blended Rate'!G17</f>
        <v>5.7999999999999996E-3</v>
      </c>
      <c r="G83" s="4">
        <v>0</v>
      </c>
      <c r="I83" s="2">
        <f>'Detail-Blended Rate'!C17+'Detail-Blended Rate'!D17+'Detail-Blended Rate'!E17+'Detail-Blended Rate'!F17+'Detail-Blended Rate'!G17</f>
        <v>8.2799999999999999E-2</v>
      </c>
      <c r="J83" s="4">
        <v>0</v>
      </c>
      <c r="M83" s="19"/>
    </row>
    <row r="84" spans="1:13" x14ac:dyDescent="0.2">
      <c r="A84" s="108"/>
      <c r="B84" s="8"/>
      <c r="M84" s="19"/>
    </row>
    <row r="85" spans="1:13" x14ac:dyDescent="0.2">
      <c r="A85" s="108"/>
      <c r="B85" s="10" t="s">
        <v>14</v>
      </c>
      <c r="C85" s="11">
        <f>SUM(C72:C83)/12</f>
        <v>5.7999999999999996E-3</v>
      </c>
      <c r="D85" s="12">
        <f>SUM(D72:D83)/12</f>
        <v>0</v>
      </c>
      <c r="E85" s="6"/>
      <c r="F85" s="11">
        <f>SUM(F72:F83)/12</f>
        <v>5.7999999999999996E-3</v>
      </c>
      <c r="G85" s="12">
        <f>SUM(G72:G83)/12</f>
        <v>0</v>
      </c>
      <c r="I85" s="11">
        <f>SUM(I72:I83)/12</f>
        <v>8.2799999999999999E-2</v>
      </c>
      <c r="J85" s="12">
        <f>SUM(J72:J83)/12</f>
        <v>0</v>
      </c>
      <c r="M85" s="19"/>
    </row>
    <row r="86" spans="1:13" ht="12.75" customHeight="1" thickBot="1" x14ac:dyDescent="0.25">
      <c r="A86" s="108"/>
      <c r="B86" s="10" t="s">
        <v>15</v>
      </c>
      <c r="C86" s="6"/>
      <c r="D86" s="7">
        <f>SUM(D72:D83)</f>
        <v>0</v>
      </c>
      <c r="E86" s="6"/>
      <c r="F86" s="6"/>
      <c r="G86" s="7">
        <f>SUM(G72:G83)</f>
        <v>0</v>
      </c>
      <c r="I86" s="6"/>
      <c r="J86" s="7">
        <f>SUM(J72:J83)</f>
        <v>0</v>
      </c>
      <c r="M86" s="19"/>
    </row>
    <row r="87" spans="1:13" ht="5.0999999999999996" customHeight="1" thickTop="1" x14ac:dyDescent="0.2">
      <c r="A87" s="108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5"/>
    </row>
    <row r="88" spans="1:13" ht="4.5" customHeight="1" x14ac:dyDescent="0.2">
      <c r="A88" s="40"/>
      <c r="B88" s="16"/>
      <c r="C88" s="17"/>
      <c r="D88" s="17"/>
      <c r="E88" s="17"/>
      <c r="F88" s="17"/>
      <c r="G88" s="17"/>
      <c r="H88" s="17"/>
      <c r="I88" s="17"/>
      <c r="J88" s="21"/>
      <c r="K88" s="17"/>
      <c r="L88" s="17"/>
      <c r="M88" s="18"/>
    </row>
    <row r="89" spans="1:13" ht="5.0999999999999996" customHeight="1" x14ac:dyDescent="0.2"/>
    <row r="90" spans="1:13" x14ac:dyDescent="0.2">
      <c r="B90" t="s">
        <v>40</v>
      </c>
    </row>
    <row r="91" spans="1:13" x14ac:dyDescent="0.2">
      <c r="B91" t="s">
        <v>39</v>
      </c>
    </row>
    <row r="92" spans="1:13" ht="14.25" x14ac:dyDescent="0.2">
      <c r="B92" s="45" t="s">
        <v>60</v>
      </c>
    </row>
    <row r="93" spans="1:13" x14ac:dyDescent="0.2">
      <c r="B93" t="s">
        <v>61</v>
      </c>
    </row>
    <row r="94" spans="1:13" x14ac:dyDescent="0.2">
      <c r="B94" t="s">
        <v>69</v>
      </c>
    </row>
    <row r="95" spans="1:13" x14ac:dyDescent="0.2">
      <c r="B95" t="s">
        <v>66</v>
      </c>
    </row>
    <row r="96" spans="1:13" ht="14.25" x14ac:dyDescent="0.2">
      <c r="B96" s="45" t="s">
        <v>63</v>
      </c>
    </row>
    <row r="97" spans="2:2" x14ac:dyDescent="0.2">
      <c r="B97" t="s">
        <v>65</v>
      </c>
    </row>
    <row r="98" spans="2:2" x14ac:dyDescent="0.2">
      <c r="B98" t="s">
        <v>64</v>
      </c>
    </row>
  </sheetData>
  <mergeCells count="44">
    <mergeCell ref="A1:M1"/>
    <mergeCell ref="A2:M2"/>
    <mergeCell ref="A3:M3"/>
    <mergeCell ref="A4:M4"/>
    <mergeCell ref="A5:A25"/>
    <mergeCell ref="C6:D6"/>
    <mergeCell ref="F6:G6"/>
    <mergeCell ref="I6:J6"/>
    <mergeCell ref="C8:D8"/>
    <mergeCell ref="F8:G8"/>
    <mergeCell ref="L6:M6"/>
    <mergeCell ref="C7:D7"/>
    <mergeCell ref="F7:G7"/>
    <mergeCell ref="I7:J7"/>
    <mergeCell ref="L7:M7"/>
    <mergeCell ref="L8:M8"/>
    <mergeCell ref="I8:J8"/>
    <mergeCell ref="L50:M50"/>
    <mergeCell ref="A27:A46"/>
    <mergeCell ref="C27:D27"/>
    <mergeCell ref="F27:G27"/>
    <mergeCell ref="C28:D28"/>
    <mergeCell ref="F28:G28"/>
    <mergeCell ref="C29:D29"/>
    <mergeCell ref="F29:G29"/>
    <mergeCell ref="A47:A67"/>
    <mergeCell ref="C50:D50"/>
    <mergeCell ref="L48:M48"/>
    <mergeCell ref="C49:D49"/>
    <mergeCell ref="F49:G49"/>
    <mergeCell ref="I49:J49"/>
    <mergeCell ref="L49:M49"/>
    <mergeCell ref="A68:A87"/>
    <mergeCell ref="C69:D69"/>
    <mergeCell ref="F69:G69"/>
    <mergeCell ref="I69:J69"/>
    <mergeCell ref="C70:D70"/>
    <mergeCell ref="F70:G70"/>
    <mergeCell ref="I70:J70"/>
    <mergeCell ref="C48:D48"/>
    <mergeCell ref="F48:G48"/>
    <mergeCell ref="I48:J48"/>
    <mergeCell ref="F50:G50"/>
    <mergeCell ref="I50:J50"/>
  </mergeCells>
  <phoneticPr fontId="9" type="noConversion"/>
  <printOptions horizontalCentered="1"/>
  <pageMargins left="0.75" right="0.75" top="0.5" bottom="0.5" header="0.5" footer="0.5"/>
  <pageSetup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6"/>
    <pageSetUpPr fitToPage="1"/>
  </sheetPr>
  <dimension ref="A1:N42"/>
  <sheetViews>
    <sheetView showGridLines="0" zoomScaleNormal="100" workbookViewId="0">
      <selection activeCell="A3" sqref="A3:H3"/>
    </sheetView>
  </sheetViews>
  <sheetFormatPr defaultRowHeight="12.75" x14ac:dyDescent="0.2"/>
  <cols>
    <col min="1" max="1" width="13.28515625" customWidth="1"/>
    <col min="2" max="2" width="14.42578125" bestFit="1" customWidth="1"/>
    <col min="3" max="3" width="10" customWidth="1"/>
    <col min="4" max="4" width="12" customWidth="1"/>
    <col min="5" max="5" width="12.7109375" customWidth="1"/>
    <col min="6" max="6" width="9.28515625" bestFit="1" customWidth="1"/>
    <col min="7" max="7" width="9.28515625" customWidth="1"/>
    <col min="8" max="8" width="9.28515625" bestFit="1" customWidth="1"/>
    <col min="10" max="10" width="9.28515625" bestFit="1" customWidth="1"/>
    <col min="11" max="11" width="1.42578125" customWidth="1"/>
    <col min="12" max="12" width="19.28515625" customWidth="1"/>
    <col min="13" max="13" width="9.28515625" bestFit="1" customWidth="1"/>
    <col min="14" max="14" width="10.28515625" bestFit="1" customWidth="1"/>
  </cols>
  <sheetData>
    <row r="1" spans="1:13" ht="15.75" x14ac:dyDescent="0.25">
      <c r="A1" s="100" t="str">
        <f>Instructions!C5</f>
        <v>Fiscal Year 2026 - ESTIMATES</v>
      </c>
      <c r="B1" s="100"/>
      <c r="C1" s="100"/>
      <c r="D1" s="100"/>
      <c r="E1" s="100"/>
      <c r="F1" s="100"/>
      <c r="G1" s="100"/>
      <c r="H1" s="100"/>
    </row>
    <row r="2" spans="1:13" ht="15.75" x14ac:dyDescent="0.25">
      <c r="A2" s="100" t="s">
        <v>133</v>
      </c>
      <c r="B2" s="100"/>
      <c r="C2" s="100"/>
      <c r="D2" s="100"/>
      <c r="E2" s="100"/>
      <c r="F2" s="100"/>
      <c r="G2" s="100"/>
      <c r="H2" s="100"/>
    </row>
    <row r="3" spans="1:13" x14ac:dyDescent="0.2">
      <c r="A3" s="109" t="str">
        <f>Instructions!C6</f>
        <v>Updated November 18, 2024</v>
      </c>
      <c r="B3" s="109"/>
      <c r="C3" s="109"/>
      <c r="D3" s="109"/>
      <c r="E3" s="109"/>
      <c r="F3" s="109"/>
      <c r="G3" s="109"/>
      <c r="H3" s="109"/>
    </row>
    <row r="4" spans="1:13" x14ac:dyDescent="0.2">
      <c r="G4" s="1"/>
    </row>
    <row r="5" spans="1:13" ht="14.25" x14ac:dyDescent="0.2">
      <c r="B5" s="5" t="s">
        <v>49</v>
      </c>
      <c r="C5" s="5" t="s">
        <v>58</v>
      </c>
      <c r="D5" s="5" t="s">
        <v>41</v>
      </c>
      <c r="E5" s="5" t="s">
        <v>42</v>
      </c>
      <c r="F5" s="5" t="s">
        <v>43</v>
      </c>
      <c r="G5" s="5" t="s">
        <v>110</v>
      </c>
      <c r="H5" s="5" t="s">
        <v>44</v>
      </c>
      <c r="J5" s="5"/>
      <c r="L5" s="5"/>
    </row>
    <row r="6" spans="1:13" x14ac:dyDescent="0.2">
      <c r="A6" t="s">
        <v>0</v>
      </c>
      <c r="B6" s="30">
        <v>0.28889999999999999</v>
      </c>
      <c r="C6" s="30">
        <v>6.2E-2</v>
      </c>
      <c r="D6" s="30">
        <v>1.4500000000000001E-2</v>
      </c>
      <c r="E6" s="48">
        <v>5.0000000000000001E-4</v>
      </c>
      <c r="F6" s="70">
        <v>1.8E-3</v>
      </c>
      <c r="G6" s="30">
        <v>4.0000000000000001E-3</v>
      </c>
      <c r="H6" s="31">
        <f>SUM(B6:G6)</f>
        <v>0.37170000000000003</v>
      </c>
      <c r="J6" s="38"/>
      <c r="K6" s="36"/>
    </row>
    <row r="7" spans="1:13" x14ac:dyDescent="0.2">
      <c r="A7" t="s">
        <v>1</v>
      </c>
      <c r="B7" s="30">
        <v>0.28889999999999999</v>
      </c>
      <c r="C7" s="30">
        <v>6.2E-2</v>
      </c>
      <c r="D7" s="30">
        <v>1.4500000000000001E-2</v>
      </c>
      <c r="E7" s="48">
        <v>5.0000000000000001E-4</v>
      </c>
      <c r="F7" s="70">
        <v>1.8E-3</v>
      </c>
      <c r="G7" s="30">
        <v>4.0000000000000001E-3</v>
      </c>
      <c r="H7" s="31">
        <f t="shared" ref="H7:H17" si="0">SUM(B7:G7)</f>
        <v>0.37170000000000003</v>
      </c>
      <c r="J7" s="39"/>
      <c r="K7" s="31"/>
    </row>
    <row r="8" spans="1:13" x14ac:dyDescent="0.2">
      <c r="A8" t="s">
        <v>2</v>
      </c>
      <c r="B8" s="30">
        <v>0.28889999999999999</v>
      </c>
      <c r="C8" s="30">
        <v>6.2E-2</v>
      </c>
      <c r="D8" s="30">
        <v>1.4500000000000001E-2</v>
      </c>
      <c r="E8" s="48">
        <v>5.0000000000000001E-4</v>
      </c>
      <c r="F8" s="70">
        <v>1.8E-3</v>
      </c>
      <c r="G8" s="30">
        <v>4.0000000000000001E-3</v>
      </c>
      <c r="H8" s="31">
        <f t="shared" si="0"/>
        <v>0.37170000000000003</v>
      </c>
      <c r="J8" s="39"/>
      <c r="K8" s="37"/>
    </row>
    <row r="9" spans="1:13" x14ac:dyDescent="0.2">
      <c r="A9" t="s">
        <v>3</v>
      </c>
      <c r="B9" s="30">
        <v>0.28889999999999999</v>
      </c>
      <c r="C9" s="30">
        <v>6.2E-2</v>
      </c>
      <c r="D9" s="30">
        <v>1.4500000000000001E-2</v>
      </c>
      <c r="E9" s="48">
        <v>5.0000000000000001E-4</v>
      </c>
      <c r="F9" s="70">
        <v>1.8E-3</v>
      </c>
      <c r="G9" s="30">
        <v>4.0000000000000001E-3</v>
      </c>
      <c r="H9" s="31">
        <f t="shared" si="0"/>
        <v>0.37170000000000003</v>
      </c>
      <c r="J9" s="39"/>
      <c r="K9" s="37"/>
    </row>
    <row r="10" spans="1:13" x14ac:dyDescent="0.2">
      <c r="A10" t="s">
        <v>4</v>
      </c>
      <c r="B10" s="30">
        <v>0.28889999999999999</v>
      </c>
      <c r="C10" s="30">
        <v>6.2E-2</v>
      </c>
      <c r="D10" s="30">
        <v>1.4500000000000001E-2</v>
      </c>
      <c r="E10" s="48">
        <v>5.0000000000000001E-4</v>
      </c>
      <c r="F10" s="70">
        <v>1.8E-3</v>
      </c>
      <c r="G10" s="30">
        <v>4.0000000000000001E-3</v>
      </c>
      <c r="H10" s="31">
        <f t="shared" si="0"/>
        <v>0.37170000000000003</v>
      </c>
      <c r="J10" s="39"/>
      <c r="K10" s="31"/>
    </row>
    <row r="11" spans="1:13" x14ac:dyDescent="0.2">
      <c r="A11" t="s">
        <v>5</v>
      </c>
      <c r="B11" s="30">
        <v>0.28889999999999999</v>
      </c>
      <c r="C11" s="30">
        <v>6.2E-2</v>
      </c>
      <c r="D11" s="30">
        <v>1.4500000000000001E-2</v>
      </c>
      <c r="E11" s="48">
        <v>5.0000000000000001E-4</v>
      </c>
      <c r="F11" s="70">
        <v>1.8E-3</v>
      </c>
      <c r="G11" s="30">
        <v>4.0000000000000001E-3</v>
      </c>
      <c r="H11" s="31">
        <f t="shared" si="0"/>
        <v>0.37170000000000003</v>
      </c>
      <c r="J11" s="39"/>
      <c r="K11" s="37"/>
    </row>
    <row r="12" spans="1:13" x14ac:dyDescent="0.2">
      <c r="A12" t="s">
        <v>6</v>
      </c>
      <c r="B12" s="30">
        <v>0.28889999999999999</v>
      </c>
      <c r="C12" s="30">
        <v>6.2E-2</v>
      </c>
      <c r="D12" s="30">
        <v>1.4500000000000001E-2</v>
      </c>
      <c r="E12" s="48">
        <v>5.0000000000000001E-4</v>
      </c>
      <c r="F12" s="70">
        <v>1.8E-3</v>
      </c>
      <c r="G12" s="30">
        <v>4.0000000000000001E-3</v>
      </c>
      <c r="H12" s="31">
        <f t="shared" si="0"/>
        <v>0.37170000000000003</v>
      </c>
      <c r="J12" s="31"/>
      <c r="K12" s="31"/>
    </row>
    <row r="13" spans="1:13" x14ac:dyDescent="0.2">
      <c r="A13" t="s">
        <v>7</v>
      </c>
      <c r="B13" s="30">
        <v>0.28889999999999999</v>
      </c>
      <c r="C13" s="30">
        <v>6.2E-2</v>
      </c>
      <c r="D13" s="30">
        <v>1.4500000000000001E-2</v>
      </c>
      <c r="E13" s="48">
        <v>5.0000000000000001E-4</v>
      </c>
      <c r="F13" s="70">
        <v>1.8E-3</v>
      </c>
      <c r="G13" s="30">
        <v>4.0000000000000001E-3</v>
      </c>
      <c r="H13" s="31">
        <f t="shared" si="0"/>
        <v>0.37170000000000003</v>
      </c>
      <c r="J13" s="31"/>
      <c r="K13" s="31"/>
    </row>
    <row r="14" spans="1:13" x14ac:dyDescent="0.2">
      <c r="A14" t="s">
        <v>8</v>
      </c>
      <c r="B14" s="30">
        <v>0.28889999999999999</v>
      </c>
      <c r="C14" s="30">
        <v>6.2E-2</v>
      </c>
      <c r="D14" s="30">
        <v>1.4500000000000001E-2</v>
      </c>
      <c r="E14" s="48">
        <v>5.0000000000000001E-4</v>
      </c>
      <c r="F14" s="70">
        <v>1.8E-3</v>
      </c>
      <c r="G14" s="30">
        <v>4.0000000000000001E-3</v>
      </c>
      <c r="H14" s="31">
        <f t="shared" si="0"/>
        <v>0.37170000000000003</v>
      </c>
      <c r="J14" s="31"/>
      <c r="K14" s="31"/>
    </row>
    <row r="15" spans="1:13" x14ac:dyDescent="0.2">
      <c r="A15" t="s">
        <v>9</v>
      </c>
      <c r="B15" s="30">
        <v>0.28889999999999999</v>
      </c>
      <c r="C15" s="30">
        <v>6.2E-2</v>
      </c>
      <c r="D15" s="30">
        <v>1.4500000000000001E-2</v>
      </c>
      <c r="E15" s="48">
        <v>5.0000000000000001E-4</v>
      </c>
      <c r="F15" s="70">
        <v>1.8E-3</v>
      </c>
      <c r="G15" s="30">
        <v>4.0000000000000001E-3</v>
      </c>
      <c r="H15" s="31">
        <f t="shared" si="0"/>
        <v>0.37170000000000003</v>
      </c>
      <c r="J15" s="31"/>
      <c r="K15" s="31"/>
    </row>
    <row r="16" spans="1:13" x14ac:dyDescent="0.2">
      <c r="A16" t="s">
        <v>10</v>
      </c>
      <c r="B16" s="30">
        <v>0.28889999999999999</v>
      </c>
      <c r="C16" s="30">
        <v>6.2E-2</v>
      </c>
      <c r="D16" s="30">
        <v>1.4500000000000001E-2</v>
      </c>
      <c r="E16" s="48">
        <v>5.0000000000000001E-4</v>
      </c>
      <c r="F16" s="70">
        <v>1.8E-3</v>
      </c>
      <c r="G16" s="30">
        <v>4.0000000000000001E-3</v>
      </c>
      <c r="H16" s="31">
        <f t="shared" si="0"/>
        <v>0.37170000000000003</v>
      </c>
      <c r="J16" s="31"/>
      <c r="K16" s="31"/>
      <c r="L16" s="31"/>
      <c r="M16" s="9"/>
    </row>
    <row r="17" spans="1:13" x14ac:dyDescent="0.2">
      <c r="A17" t="s">
        <v>11</v>
      </c>
      <c r="B17" s="30">
        <v>0.28889999999999999</v>
      </c>
      <c r="C17" s="30">
        <v>6.2E-2</v>
      </c>
      <c r="D17" s="30">
        <v>1.4500000000000001E-2</v>
      </c>
      <c r="E17" s="48">
        <v>5.0000000000000001E-4</v>
      </c>
      <c r="F17" s="70">
        <v>1.8E-3</v>
      </c>
      <c r="G17" s="30">
        <v>4.0000000000000001E-3</v>
      </c>
      <c r="H17" s="31">
        <f t="shared" si="0"/>
        <v>0.37170000000000003</v>
      </c>
      <c r="J17" s="31"/>
      <c r="K17" s="31"/>
    </row>
    <row r="19" spans="1:13" x14ac:dyDescent="0.2">
      <c r="A19" s="6" t="s">
        <v>45</v>
      </c>
      <c r="B19" s="32">
        <f t="shared" ref="B19:H19" si="1">SUM(B6:B17)/12</f>
        <v>0.28889999999999999</v>
      </c>
      <c r="C19" s="32">
        <f t="shared" si="1"/>
        <v>6.200000000000002E-2</v>
      </c>
      <c r="D19" s="32">
        <f t="shared" si="1"/>
        <v>1.4500000000000004E-2</v>
      </c>
      <c r="E19" s="32">
        <f t="shared" si="1"/>
        <v>5.0000000000000012E-4</v>
      </c>
      <c r="F19" s="32">
        <f t="shared" si="1"/>
        <v>1.7999999999999997E-3</v>
      </c>
      <c r="G19" s="32">
        <f t="shared" si="1"/>
        <v>4.000000000000001E-3</v>
      </c>
      <c r="H19" s="32">
        <f t="shared" si="1"/>
        <v>0.37170000000000009</v>
      </c>
      <c r="J19" s="32"/>
      <c r="K19" s="32"/>
    </row>
    <row r="20" spans="1:13" x14ac:dyDescent="0.2">
      <c r="A20" s="6"/>
      <c r="B20" s="32"/>
      <c r="C20" s="32"/>
      <c r="D20" s="32"/>
      <c r="E20" s="32"/>
      <c r="F20" s="32"/>
      <c r="G20" s="32"/>
      <c r="H20" s="32"/>
      <c r="J20" s="31"/>
      <c r="L20" s="47"/>
      <c r="M20" s="9"/>
    </row>
    <row r="21" spans="1:13" ht="14.25" x14ac:dyDescent="0.2">
      <c r="A21" s="44" t="s">
        <v>124</v>
      </c>
      <c r="B21" s="30"/>
      <c r="G21" s="31">
        <f>SUM(C19:G19)</f>
        <v>8.2800000000000026E-2</v>
      </c>
      <c r="H21" s="31"/>
      <c r="I21" s="31"/>
    </row>
    <row r="22" spans="1:13" ht="14.25" x14ac:dyDescent="0.2">
      <c r="A22" s="6" t="s">
        <v>125</v>
      </c>
      <c r="B22" s="30"/>
      <c r="I22" s="31"/>
    </row>
    <row r="23" spans="1:13" x14ac:dyDescent="0.2">
      <c r="B23" s="5"/>
      <c r="C23" s="5"/>
      <c r="E23" s="5"/>
      <c r="H23" s="31"/>
    </row>
    <row r="24" spans="1:13" x14ac:dyDescent="0.2">
      <c r="B24" s="5"/>
      <c r="C24" s="5"/>
      <c r="D24" s="5"/>
      <c r="E24" s="5"/>
    </row>
    <row r="25" spans="1:13" x14ac:dyDescent="0.2">
      <c r="B25" s="5" t="s">
        <v>47</v>
      </c>
      <c r="C25" s="5"/>
      <c r="D25" s="5"/>
      <c r="E25" s="6"/>
      <c r="H25" s="5"/>
    </row>
    <row r="26" spans="1:13" x14ac:dyDescent="0.2">
      <c r="A26" t="s">
        <v>0</v>
      </c>
      <c r="B26" s="33">
        <f>'Detail-Hires before 8-29-03'!B26</f>
        <v>1635</v>
      </c>
      <c r="C26" s="33" t="s">
        <v>126</v>
      </c>
      <c r="D26" s="33"/>
      <c r="E26" s="33"/>
      <c r="F26" s="79"/>
      <c r="G26" s="79"/>
      <c r="H26" s="33"/>
    </row>
    <row r="27" spans="1:13" x14ac:dyDescent="0.2">
      <c r="A27" t="s">
        <v>1</v>
      </c>
      <c r="B27" s="33">
        <f>'Detail-Hires before 8-29-03'!B27</f>
        <v>1635</v>
      </c>
      <c r="C27" s="33"/>
      <c r="D27" s="33"/>
      <c r="E27" s="34"/>
      <c r="H27" s="9"/>
    </row>
    <row r="28" spans="1:13" x14ac:dyDescent="0.2">
      <c r="A28" t="s">
        <v>2</v>
      </c>
      <c r="B28" s="33">
        <f>'Detail-Hires before 8-29-03'!B28</f>
        <v>1635</v>
      </c>
      <c r="C28" s="33"/>
      <c r="D28" s="33"/>
      <c r="E28" s="34"/>
      <c r="H28" s="9"/>
    </row>
    <row r="29" spans="1:13" x14ac:dyDescent="0.2">
      <c r="A29" t="s">
        <v>3</v>
      </c>
      <c r="B29" s="33">
        <f>'Detail-Hires before 8-29-03'!B29</f>
        <v>1635</v>
      </c>
      <c r="C29" s="33"/>
      <c r="D29" s="33"/>
      <c r="E29" s="34"/>
      <c r="H29" s="9"/>
    </row>
    <row r="30" spans="1:13" x14ac:dyDescent="0.2">
      <c r="A30" t="s">
        <v>4</v>
      </c>
      <c r="B30" s="33">
        <f>'Detail-Hires before 8-29-03'!B30</f>
        <v>1635</v>
      </c>
      <c r="C30" s="33"/>
      <c r="D30" s="33"/>
      <c r="E30" s="34"/>
      <c r="H30" s="9"/>
    </row>
    <row r="31" spans="1:13" x14ac:dyDescent="0.2">
      <c r="A31" t="s">
        <v>5</v>
      </c>
      <c r="B31" s="33">
        <f>'Detail-Hires before 8-29-03'!B31</f>
        <v>1635</v>
      </c>
      <c r="C31" s="33"/>
      <c r="D31" s="33"/>
      <c r="E31" s="34"/>
      <c r="H31" s="9"/>
    </row>
    <row r="32" spans="1:13" x14ac:dyDescent="0.2">
      <c r="A32" t="s">
        <v>6</v>
      </c>
      <c r="B32" s="33">
        <f>'Detail-Hires before 8-29-03'!B32</f>
        <v>1635</v>
      </c>
      <c r="D32" s="33"/>
      <c r="E32" s="34"/>
      <c r="H32" s="9"/>
      <c r="L32" s="77"/>
    </row>
    <row r="33" spans="1:14" x14ac:dyDescent="0.2">
      <c r="A33" t="s">
        <v>7</v>
      </c>
      <c r="B33" s="33">
        <f>'Detail-Hires before 8-29-03'!B33</f>
        <v>1635</v>
      </c>
      <c r="C33" s="33"/>
      <c r="D33" s="33"/>
      <c r="E33" s="34"/>
      <c r="H33" s="9"/>
    </row>
    <row r="34" spans="1:14" x14ac:dyDescent="0.2">
      <c r="A34" t="s">
        <v>8</v>
      </c>
      <c r="B34" s="33">
        <f>'Detail-Hires before 8-29-03'!B34</f>
        <v>1684</v>
      </c>
      <c r="C34" s="33" t="str">
        <f>+'Detail-Hires before 8-29-03'!C34</f>
        <v>*3% estimated increase 3/1/2026</v>
      </c>
      <c r="D34" s="33"/>
      <c r="E34" s="34"/>
      <c r="H34" s="9"/>
    </row>
    <row r="35" spans="1:14" x14ac:dyDescent="0.2">
      <c r="A35" t="s">
        <v>9</v>
      </c>
      <c r="B35" s="33">
        <f>'Detail-Hires before 8-29-03'!B35</f>
        <v>1684</v>
      </c>
      <c r="C35" s="33"/>
      <c r="D35" s="33"/>
      <c r="E35" s="34"/>
      <c r="H35" s="9"/>
      <c r="L35" s="78"/>
    </row>
    <row r="36" spans="1:14" x14ac:dyDescent="0.2">
      <c r="A36" t="s">
        <v>10</v>
      </c>
      <c r="B36" s="33">
        <f>'Detail-Hires before 8-29-03'!B36</f>
        <v>1684</v>
      </c>
      <c r="C36" s="33"/>
      <c r="D36" s="33"/>
      <c r="E36" s="34"/>
      <c r="H36" s="9"/>
    </row>
    <row r="37" spans="1:14" x14ac:dyDescent="0.2">
      <c r="A37" t="s">
        <v>11</v>
      </c>
      <c r="B37" s="33">
        <f>'Detail-Hires before 8-29-03'!B37</f>
        <v>1684</v>
      </c>
      <c r="C37" s="33"/>
      <c r="D37" s="33"/>
      <c r="E37" s="34"/>
      <c r="H37" s="9"/>
    </row>
    <row r="38" spans="1:14" x14ac:dyDescent="0.2">
      <c r="N38" s="9"/>
    </row>
    <row r="39" spans="1:14" x14ac:dyDescent="0.2">
      <c r="A39" s="6" t="s">
        <v>45</v>
      </c>
      <c r="B39" s="35">
        <f>ROUND(SUM(B26:B37)/12,0)</f>
        <v>1651</v>
      </c>
      <c r="C39" s="35"/>
      <c r="D39" s="35"/>
      <c r="E39" s="35"/>
      <c r="H39" s="35"/>
    </row>
    <row r="41" spans="1:14" x14ac:dyDescent="0.2">
      <c r="A41" s="6" t="s">
        <v>15</v>
      </c>
      <c r="B41" s="35">
        <f>SUM(B26:B37)</f>
        <v>19816</v>
      </c>
      <c r="C41" s="35"/>
      <c r="D41" s="35"/>
      <c r="E41" s="35"/>
      <c r="F41" s="9"/>
      <c r="G41" s="9"/>
    </row>
    <row r="42" spans="1:14" ht="24.75" customHeight="1" x14ac:dyDescent="0.2">
      <c r="C42" s="110"/>
      <c r="D42" s="110"/>
    </row>
  </sheetData>
  <mergeCells count="4">
    <mergeCell ref="A1:H1"/>
    <mergeCell ref="A2:H2"/>
    <mergeCell ref="A3:H3"/>
    <mergeCell ref="C42:D42"/>
  </mergeCells>
  <phoneticPr fontId="9" type="noConversion"/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3:E27"/>
  <sheetViews>
    <sheetView workbookViewId="0">
      <selection activeCell="B2" sqref="B2"/>
    </sheetView>
  </sheetViews>
  <sheetFormatPr defaultColWidth="9.140625" defaultRowHeight="12.75" x14ac:dyDescent="0.2"/>
  <cols>
    <col min="2" max="2" width="25" customWidth="1"/>
    <col min="3" max="3" width="11.28515625" bestFit="1" customWidth="1"/>
    <col min="6" max="6" width="10.85546875" customWidth="1"/>
  </cols>
  <sheetData>
    <row r="3" spans="2:5" x14ac:dyDescent="0.2">
      <c r="B3" s="45"/>
    </row>
    <row r="4" spans="2:5" ht="15.75" x14ac:dyDescent="0.2">
      <c r="B4" s="80" t="s">
        <v>128</v>
      </c>
      <c r="C4" s="5" t="s">
        <v>94</v>
      </c>
      <c r="D4" s="5" t="s">
        <v>95</v>
      </c>
      <c r="E4" s="5" t="s">
        <v>96</v>
      </c>
    </row>
    <row r="5" spans="2:5" x14ac:dyDescent="0.2">
      <c r="B5" s="6" t="s">
        <v>97</v>
      </c>
      <c r="C5" s="30">
        <v>0.2482</v>
      </c>
      <c r="D5" s="81">
        <v>4.8000000000000001E-2</v>
      </c>
      <c r="E5" s="30">
        <f>+Table4[[#This Row],[PERS]]+Table4[[#This Row],[POB]]</f>
        <v>0.29620000000000002</v>
      </c>
    </row>
    <row r="6" spans="2:5" x14ac:dyDescent="0.2">
      <c r="B6" s="6" t="s">
        <v>98</v>
      </c>
      <c r="C6" s="30">
        <v>0.21940000000000001</v>
      </c>
      <c r="D6" s="81">
        <v>4.8000000000000001E-2</v>
      </c>
      <c r="E6" s="30">
        <f>+Table4[[#This Row],[PERS]]+Table4[[#This Row],[POB]]</f>
        <v>0.26740000000000003</v>
      </c>
    </row>
    <row r="7" spans="2:5" x14ac:dyDescent="0.2">
      <c r="B7" s="45"/>
    </row>
    <row r="8" spans="2:5" x14ac:dyDescent="0.2">
      <c r="B8" s="45"/>
    </row>
    <row r="9" spans="2:5" ht="14.25" x14ac:dyDescent="0.2">
      <c r="C9" s="5" t="s">
        <v>121</v>
      </c>
      <c r="D9" s="5"/>
      <c r="E9" s="5"/>
    </row>
    <row r="10" spans="2:5" x14ac:dyDescent="0.2">
      <c r="B10" t="s">
        <v>0</v>
      </c>
      <c r="C10" s="33">
        <f>'Detail-Hires before 8-29-03'!B26</f>
        <v>1635</v>
      </c>
      <c r="D10" s="33" t="s">
        <v>126</v>
      </c>
      <c r="E10" s="33"/>
    </row>
    <row r="11" spans="2:5" x14ac:dyDescent="0.2">
      <c r="B11" t="s">
        <v>1</v>
      </c>
      <c r="C11" s="33">
        <f>'Detail-Hires before 8-29-03'!B27</f>
        <v>1635</v>
      </c>
      <c r="D11" s="33"/>
      <c r="E11" s="33"/>
    </row>
    <row r="12" spans="2:5" x14ac:dyDescent="0.2">
      <c r="B12" t="s">
        <v>2</v>
      </c>
      <c r="C12" s="33">
        <f>'Detail-Hires before 8-29-03'!B28</f>
        <v>1635</v>
      </c>
      <c r="D12" s="33"/>
      <c r="E12" s="33"/>
    </row>
    <row r="13" spans="2:5" x14ac:dyDescent="0.2">
      <c r="B13" t="s">
        <v>3</v>
      </c>
      <c r="C13" s="33">
        <f>'Detail-Hires before 8-29-03'!B29</f>
        <v>1635</v>
      </c>
      <c r="D13" s="33"/>
      <c r="E13" s="33"/>
    </row>
    <row r="14" spans="2:5" x14ac:dyDescent="0.2">
      <c r="B14" t="s">
        <v>4</v>
      </c>
      <c r="C14" s="33">
        <f>'Detail-Hires before 8-29-03'!B30</f>
        <v>1635</v>
      </c>
      <c r="D14" s="33"/>
      <c r="E14" s="33"/>
    </row>
    <row r="15" spans="2:5" x14ac:dyDescent="0.2">
      <c r="B15" t="s">
        <v>5</v>
      </c>
      <c r="C15" s="33">
        <f>'Detail-Hires before 8-29-03'!B31</f>
        <v>1635</v>
      </c>
      <c r="D15" s="33"/>
      <c r="E15" s="33"/>
    </row>
    <row r="16" spans="2:5" x14ac:dyDescent="0.2">
      <c r="B16" t="s">
        <v>6</v>
      </c>
      <c r="C16" s="33">
        <f>'Detail-Hires before 8-29-03'!B32</f>
        <v>1635</v>
      </c>
      <c r="E16" s="33"/>
    </row>
    <row r="17" spans="2:5" x14ac:dyDescent="0.2">
      <c r="B17" t="s">
        <v>7</v>
      </c>
      <c r="C17" s="33">
        <f>'Detail-Hires before 8-29-03'!B33</f>
        <v>1635</v>
      </c>
      <c r="D17" s="33"/>
      <c r="E17" s="33"/>
    </row>
    <row r="18" spans="2:5" x14ac:dyDescent="0.2">
      <c r="B18" t="s">
        <v>8</v>
      </c>
      <c r="C18" s="33">
        <f>'Detail-Hires before 8-29-03'!B34</f>
        <v>1684</v>
      </c>
      <c r="D18" s="98" t="s">
        <v>112</v>
      </c>
      <c r="E18" s="33"/>
    </row>
    <row r="19" spans="2:5" x14ac:dyDescent="0.2">
      <c r="B19" t="s">
        <v>9</v>
      </c>
      <c r="C19" s="33">
        <f>'Detail-Hires before 8-29-03'!B35</f>
        <v>1684</v>
      </c>
      <c r="D19" s="33"/>
      <c r="E19" s="33"/>
    </row>
    <row r="20" spans="2:5" x14ac:dyDescent="0.2">
      <c r="B20" t="s">
        <v>10</v>
      </c>
      <c r="C20" s="33">
        <f>'Detail-Hires before 8-29-03'!B36</f>
        <v>1684</v>
      </c>
      <c r="D20" s="33"/>
      <c r="E20" s="33"/>
    </row>
    <row r="21" spans="2:5" x14ac:dyDescent="0.2">
      <c r="B21" t="s">
        <v>11</v>
      </c>
      <c r="C21" s="33">
        <f>'Detail-Hires before 8-29-03'!B37</f>
        <v>1684</v>
      </c>
      <c r="D21" s="33"/>
      <c r="E21" s="33"/>
    </row>
    <row r="23" spans="2:5" x14ac:dyDescent="0.2">
      <c r="B23" s="6" t="s">
        <v>45</v>
      </c>
      <c r="C23" s="35">
        <f>ROUND(SUM(C10:C21)/12,0)</f>
        <v>1651</v>
      </c>
      <c r="D23" s="35"/>
      <c r="E23" s="35"/>
    </row>
    <row r="25" spans="2:5" x14ac:dyDescent="0.2">
      <c r="B25" s="6" t="s">
        <v>15</v>
      </c>
      <c r="C25" s="35">
        <f>SUM(C10:C21)</f>
        <v>19816</v>
      </c>
      <c r="D25" s="35"/>
      <c r="E25" s="35"/>
    </row>
    <row r="27" spans="2:5" ht="14.25" x14ac:dyDescent="0.2">
      <c r="B27" s="87" t="s">
        <v>122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N46"/>
  <sheetViews>
    <sheetView workbookViewId="0">
      <selection activeCell="A3" sqref="A3:H3"/>
    </sheetView>
  </sheetViews>
  <sheetFormatPr defaultColWidth="9.140625" defaultRowHeight="12.75" x14ac:dyDescent="0.2"/>
  <cols>
    <col min="1" max="1" width="13.28515625" customWidth="1"/>
    <col min="2" max="2" width="14.42578125" bestFit="1" customWidth="1"/>
    <col min="3" max="3" width="10" customWidth="1"/>
    <col min="4" max="4" width="12" customWidth="1"/>
    <col min="5" max="5" width="12.7109375" customWidth="1"/>
    <col min="6" max="6" width="8.85546875" bestFit="1" customWidth="1"/>
    <col min="7" max="8" width="9.28515625" bestFit="1" customWidth="1"/>
    <col min="10" max="10" width="7.42578125" customWidth="1"/>
    <col min="11" max="11" width="1.42578125" customWidth="1"/>
    <col min="12" max="12" width="19.28515625" customWidth="1"/>
    <col min="13" max="13" width="9.28515625" bestFit="1" customWidth="1"/>
    <col min="14" max="14" width="10.28515625" bestFit="1" customWidth="1"/>
  </cols>
  <sheetData>
    <row r="1" spans="1:12" ht="15.75" x14ac:dyDescent="0.25">
      <c r="A1" s="100" t="str">
        <f>Instructions!C5</f>
        <v>Fiscal Year 2026 - ESTIMATES</v>
      </c>
      <c r="B1" s="100"/>
      <c r="C1" s="100"/>
      <c r="D1" s="100"/>
      <c r="E1" s="100"/>
      <c r="F1" s="100"/>
      <c r="G1" s="100"/>
      <c r="H1" s="100"/>
    </row>
    <row r="2" spans="1:12" ht="15.75" x14ac:dyDescent="0.25">
      <c r="A2" s="100" t="s">
        <v>132</v>
      </c>
      <c r="B2" s="100"/>
      <c r="C2" s="100"/>
      <c r="D2" s="100"/>
      <c r="E2" s="100"/>
      <c r="F2" s="100"/>
      <c r="G2" s="100"/>
      <c r="H2" s="100"/>
    </row>
    <row r="3" spans="1:12" x14ac:dyDescent="0.2">
      <c r="A3" s="109" t="str">
        <f>+Instructions!C6</f>
        <v>Updated November 18, 2024</v>
      </c>
      <c r="B3" s="109"/>
      <c r="C3" s="109"/>
      <c r="D3" s="109"/>
      <c r="E3" s="109"/>
      <c r="F3" s="109"/>
      <c r="G3" s="109"/>
      <c r="H3" s="109"/>
    </row>
    <row r="4" spans="1:12" x14ac:dyDescent="0.2">
      <c r="A4" s="82"/>
      <c r="B4" s="82"/>
      <c r="C4" s="82"/>
      <c r="D4" s="82"/>
      <c r="E4" s="82"/>
      <c r="F4" s="82"/>
      <c r="G4" s="82"/>
      <c r="H4" s="82"/>
    </row>
    <row r="5" spans="1:12" ht="26.25" customHeight="1" x14ac:dyDescent="0.2">
      <c r="A5" s="111" t="s">
        <v>99</v>
      </c>
      <c r="B5" s="111"/>
      <c r="C5" s="111"/>
      <c r="D5" s="111"/>
      <c r="E5" s="111"/>
      <c r="F5" s="111"/>
      <c r="G5" s="111"/>
      <c r="H5" s="111"/>
      <c r="I5" s="111"/>
      <c r="J5" s="111"/>
    </row>
    <row r="7" spans="1:12" x14ac:dyDescent="0.2">
      <c r="A7" s="6" t="s">
        <v>100</v>
      </c>
    </row>
    <row r="8" spans="1:12" x14ac:dyDescent="0.2">
      <c r="A8" s="45" t="s">
        <v>101</v>
      </c>
    </row>
    <row r="9" spans="1:12" x14ac:dyDescent="0.2">
      <c r="A9" s="45" t="s">
        <v>102</v>
      </c>
    </row>
    <row r="10" spans="1:12" x14ac:dyDescent="0.2">
      <c r="A10" s="45"/>
    </row>
    <row r="11" spans="1:12" x14ac:dyDescent="0.2">
      <c r="I11" s="5" t="s">
        <v>46</v>
      </c>
    </row>
    <row r="12" spans="1:12" ht="14.25" x14ac:dyDescent="0.2">
      <c r="B12" s="5" t="s">
        <v>58</v>
      </c>
      <c r="C12" s="5" t="s">
        <v>41</v>
      </c>
      <c r="D12" s="5" t="s">
        <v>42</v>
      </c>
      <c r="E12" s="5" t="s">
        <v>43</v>
      </c>
      <c r="F12" s="5" t="s">
        <v>110</v>
      </c>
      <c r="G12" s="5" t="s">
        <v>44</v>
      </c>
      <c r="I12" s="5" t="s">
        <v>48</v>
      </c>
      <c r="J12" s="5"/>
      <c r="L12" s="5"/>
    </row>
    <row r="13" spans="1:12" x14ac:dyDescent="0.2">
      <c r="A13" t="s">
        <v>0</v>
      </c>
      <c r="B13" s="30">
        <v>6.2E-2</v>
      </c>
      <c r="C13" s="30">
        <v>1.4500000000000001E-2</v>
      </c>
      <c r="D13" s="48">
        <v>5.0000000000000001E-4</v>
      </c>
      <c r="E13" s="70">
        <v>1.8E-3</v>
      </c>
      <c r="F13" s="30">
        <v>4.0000000000000001E-3</v>
      </c>
      <c r="G13" s="31">
        <f>SUM(B13:F13)</f>
        <v>8.2799999999999999E-2</v>
      </c>
      <c r="I13" s="33">
        <v>1.91</v>
      </c>
      <c r="J13" s="83"/>
      <c r="K13" s="36"/>
    </row>
    <row r="14" spans="1:12" x14ac:dyDescent="0.2">
      <c r="A14" t="s">
        <v>1</v>
      </c>
      <c r="B14" s="30">
        <v>6.2E-2</v>
      </c>
      <c r="C14" s="30">
        <v>1.4500000000000001E-2</v>
      </c>
      <c r="D14" s="48">
        <v>5.0000000000000001E-4</v>
      </c>
      <c r="E14" s="70">
        <v>1.8E-3</v>
      </c>
      <c r="F14" s="30">
        <v>4.0000000000000001E-3</v>
      </c>
      <c r="G14" s="31">
        <f t="shared" ref="G14:G24" si="0">SUM(B14:F14)</f>
        <v>8.2799999999999999E-2</v>
      </c>
      <c r="I14" s="33">
        <v>1.91</v>
      </c>
      <c r="J14" s="84"/>
      <c r="K14" s="31"/>
    </row>
    <row r="15" spans="1:12" x14ac:dyDescent="0.2">
      <c r="A15" t="s">
        <v>2</v>
      </c>
      <c r="B15" s="30">
        <v>6.2E-2</v>
      </c>
      <c r="C15" s="30">
        <v>1.4500000000000001E-2</v>
      </c>
      <c r="D15" s="48">
        <v>5.0000000000000001E-4</v>
      </c>
      <c r="E15" s="70">
        <v>1.8E-3</v>
      </c>
      <c r="F15" s="30">
        <v>4.0000000000000001E-3</v>
      </c>
      <c r="G15" s="31">
        <f t="shared" si="0"/>
        <v>8.2799999999999999E-2</v>
      </c>
      <c r="I15" s="33">
        <v>1.91</v>
      </c>
      <c r="J15" s="84"/>
      <c r="K15" s="37"/>
    </row>
    <row r="16" spans="1:12" x14ac:dyDescent="0.2">
      <c r="A16" t="s">
        <v>3</v>
      </c>
      <c r="B16" s="30">
        <v>6.2E-2</v>
      </c>
      <c r="C16" s="30">
        <v>1.4500000000000001E-2</v>
      </c>
      <c r="D16" s="48">
        <v>5.0000000000000001E-4</v>
      </c>
      <c r="E16" s="70">
        <v>1.8E-3</v>
      </c>
      <c r="F16" s="30">
        <v>4.0000000000000001E-3</v>
      </c>
      <c r="G16" s="31">
        <f t="shared" si="0"/>
        <v>8.2799999999999999E-2</v>
      </c>
      <c r="I16" s="33">
        <v>1.91</v>
      </c>
      <c r="J16" s="84"/>
      <c r="K16" s="37"/>
    </row>
    <row r="17" spans="1:13" x14ac:dyDescent="0.2">
      <c r="A17" t="s">
        <v>4</v>
      </c>
      <c r="B17" s="30">
        <v>6.2E-2</v>
      </c>
      <c r="C17" s="30">
        <v>1.4500000000000001E-2</v>
      </c>
      <c r="D17" s="48">
        <v>5.0000000000000001E-4</v>
      </c>
      <c r="E17" s="70">
        <v>1.8E-3</v>
      </c>
      <c r="F17" s="30">
        <v>4.0000000000000001E-3</v>
      </c>
      <c r="G17" s="31">
        <f t="shared" si="0"/>
        <v>8.2799999999999999E-2</v>
      </c>
      <c r="I17" s="33">
        <v>1.91</v>
      </c>
      <c r="J17" s="84"/>
      <c r="K17" s="31"/>
    </row>
    <row r="18" spans="1:13" x14ac:dyDescent="0.2">
      <c r="A18" t="s">
        <v>5</v>
      </c>
      <c r="B18" s="30">
        <v>6.2E-2</v>
      </c>
      <c r="C18" s="30">
        <v>1.4500000000000001E-2</v>
      </c>
      <c r="D18" s="48">
        <v>5.0000000000000001E-4</v>
      </c>
      <c r="E18" s="70">
        <v>1.8E-3</v>
      </c>
      <c r="F18" s="30">
        <v>4.0000000000000001E-3</v>
      </c>
      <c r="G18" s="31">
        <f t="shared" si="0"/>
        <v>8.2799999999999999E-2</v>
      </c>
      <c r="I18" s="33">
        <v>1.91</v>
      </c>
      <c r="J18" s="84"/>
      <c r="K18" s="37"/>
    </row>
    <row r="19" spans="1:13" x14ac:dyDescent="0.2">
      <c r="A19" t="s">
        <v>6</v>
      </c>
      <c r="B19" s="30">
        <v>6.2E-2</v>
      </c>
      <c r="C19" s="30">
        <v>1.4500000000000001E-2</v>
      </c>
      <c r="D19" s="48">
        <v>5.0000000000000001E-4</v>
      </c>
      <c r="E19" s="70">
        <v>1.8E-3</v>
      </c>
      <c r="F19" s="30">
        <v>4.0000000000000001E-3</v>
      </c>
      <c r="G19" s="31">
        <f t="shared" si="0"/>
        <v>8.2799999999999999E-2</v>
      </c>
      <c r="I19" s="33">
        <v>1.91</v>
      </c>
      <c r="J19" s="31"/>
      <c r="K19" s="31"/>
    </row>
    <row r="20" spans="1:13" x14ac:dyDescent="0.2">
      <c r="A20" t="s">
        <v>7</v>
      </c>
      <c r="B20" s="30">
        <v>6.2E-2</v>
      </c>
      <c r="C20" s="30">
        <v>1.4500000000000001E-2</v>
      </c>
      <c r="D20" s="48">
        <v>5.0000000000000001E-4</v>
      </c>
      <c r="E20" s="70">
        <v>1.8E-3</v>
      </c>
      <c r="F20" s="30">
        <v>4.0000000000000001E-3</v>
      </c>
      <c r="G20" s="31">
        <f t="shared" si="0"/>
        <v>8.2799999999999999E-2</v>
      </c>
      <c r="I20" s="33">
        <v>1.91</v>
      </c>
      <c r="J20" s="31"/>
      <c r="K20" s="31"/>
    </row>
    <row r="21" spans="1:13" x14ac:dyDescent="0.2">
      <c r="A21" t="s">
        <v>8</v>
      </c>
      <c r="B21" s="30">
        <v>6.2E-2</v>
      </c>
      <c r="C21" s="30">
        <v>1.4500000000000001E-2</v>
      </c>
      <c r="D21" s="48">
        <v>5.0000000000000001E-4</v>
      </c>
      <c r="E21" s="70">
        <v>1.8E-3</v>
      </c>
      <c r="F21" s="30">
        <v>4.0000000000000001E-3</v>
      </c>
      <c r="G21" s="31">
        <f t="shared" si="0"/>
        <v>8.2799999999999999E-2</v>
      </c>
      <c r="I21" s="33">
        <v>1.91</v>
      </c>
      <c r="J21" s="31"/>
      <c r="K21" s="31"/>
    </row>
    <row r="22" spans="1:13" x14ac:dyDescent="0.2">
      <c r="A22" t="s">
        <v>9</v>
      </c>
      <c r="B22" s="30">
        <v>6.2E-2</v>
      </c>
      <c r="C22" s="30">
        <v>1.4500000000000001E-2</v>
      </c>
      <c r="D22" s="48">
        <v>5.0000000000000001E-4</v>
      </c>
      <c r="E22" s="70">
        <v>1.8E-3</v>
      </c>
      <c r="F22" s="30">
        <v>4.0000000000000001E-3</v>
      </c>
      <c r="G22" s="31">
        <f t="shared" si="0"/>
        <v>8.2799999999999999E-2</v>
      </c>
      <c r="I22" s="33">
        <v>1.91</v>
      </c>
      <c r="J22" s="31"/>
      <c r="K22" s="31"/>
    </row>
    <row r="23" spans="1:13" x14ac:dyDescent="0.2">
      <c r="A23" t="s">
        <v>10</v>
      </c>
      <c r="B23" s="30">
        <v>6.2E-2</v>
      </c>
      <c r="C23" s="30">
        <v>1.4500000000000001E-2</v>
      </c>
      <c r="D23" s="48">
        <v>5.0000000000000001E-4</v>
      </c>
      <c r="E23" s="70">
        <v>1.8E-3</v>
      </c>
      <c r="F23" s="30">
        <v>4.0000000000000001E-3</v>
      </c>
      <c r="G23" s="31">
        <f t="shared" si="0"/>
        <v>8.2799999999999999E-2</v>
      </c>
      <c r="I23" s="33">
        <v>1.91</v>
      </c>
      <c r="J23" s="31"/>
      <c r="K23" s="31"/>
      <c r="L23" s="31"/>
      <c r="M23" s="9"/>
    </row>
    <row r="24" spans="1:13" x14ac:dyDescent="0.2">
      <c r="A24" t="s">
        <v>11</v>
      </c>
      <c r="B24" s="30">
        <v>6.2E-2</v>
      </c>
      <c r="C24" s="30">
        <v>1.4500000000000001E-2</v>
      </c>
      <c r="D24" s="48">
        <v>5.0000000000000001E-4</v>
      </c>
      <c r="E24" s="70">
        <v>1.8E-3</v>
      </c>
      <c r="F24" s="30">
        <v>4.0000000000000001E-3</v>
      </c>
      <c r="G24" s="31">
        <f t="shared" si="0"/>
        <v>8.2799999999999999E-2</v>
      </c>
      <c r="I24" s="33">
        <v>1.91</v>
      </c>
      <c r="J24" s="31"/>
      <c r="K24" s="31"/>
    </row>
    <row r="26" spans="1:13" x14ac:dyDescent="0.2">
      <c r="A26" s="6" t="s">
        <v>45</v>
      </c>
      <c r="B26" s="32">
        <f>SUM(B13:B24)/12</f>
        <v>6.200000000000002E-2</v>
      </c>
      <c r="C26" s="32">
        <f>SUM(C13:C24)/12</f>
        <v>1.4500000000000004E-2</v>
      </c>
      <c r="D26" s="32">
        <f>SUM(D13:D24)/12</f>
        <v>5.0000000000000012E-4</v>
      </c>
      <c r="E26" s="32">
        <f>SUM(E13:E24)/12</f>
        <v>1.7999999999999997E-3</v>
      </c>
      <c r="F26" s="32">
        <f t="shared" ref="F26" si="1">SUM(F13:F24)/12</f>
        <v>4.000000000000001E-3</v>
      </c>
      <c r="G26" s="32">
        <f>SUM(G13:G24)/12</f>
        <v>8.2799999999999999E-2</v>
      </c>
      <c r="I26" s="35">
        <f>SUM(I13:I24)</f>
        <v>22.919999999999998</v>
      </c>
      <c r="J26" s="32"/>
      <c r="K26" s="32"/>
    </row>
    <row r="27" spans="1:13" x14ac:dyDescent="0.2">
      <c r="B27" s="5"/>
      <c r="C27" s="5"/>
      <c r="E27" s="5"/>
      <c r="F27" s="5"/>
      <c r="H27" s="31"/>
    </row>
    <row r="28" spans="1:13" x14ac:dyDescent="0.2">
      <c r="B28" s="5"/>
      <c r="D28" s="5"/>
      <c r="E28" s="5"/>
      <c r="F28" s="5"/>
    </row>
    <row r="29" spans="1:13" x14ac:dyDescent="0.2">
      <c r="B29" s="5" t="s">
        <v>103</v>
      </c>
      <c r="D29" s="5"/>
      <c r="E29" s="6"/>
      <c r="F29" s="6"/>
      <c r="H29" s="5"/>
    </row>
    <row r="30" spans="1:13" x14ac:dyDescent="0.2">
      <c r="A30" t="s">
        <v>0</v>
      </c>
      <c r="B30" s="33">
        <v>600</v>
      </c>
      <c r="D30" s="33"/>
      <c r="E30" s="33"/>
      <c r="F30" s="33"/>
      <c r="G30" s="79"/>
      <c r="H30" s="33"/>
    </row>
    <row r="31" spans="1:13" x14ac:dyDescent="0.2">
      <c r="A31" t="s">
        <v>1</v>
      </c>
      <c r="B31" s="33">
        <v>600</v>
      </c>
      <c r="D31" s="33"/>
      <c r="E31" s="34"/>
      <c r="F31" s="34"/>
      <c r="H31" s="9"/>
    </row>
    <row r="32" spans="1:13" x14ac:dyDescent="0.2">
      <c r="A32" t="s">
        <v>2</v>
      </c>
      <c r="B32" s="33">
        <v>600</v>
      </c>
      <c r="D32" s="33"/>
      <c r="E32" s="34"/>
      <c r="F32" s="34"/>
      <c r="H32" s="9"/>
    </row>
    <row r="33" spans="1:14" x14ac:dyDescent="0.2">
      <c r="A33" t="s">
        <v>3</v>
      </c>
      <c r="B33" s="33">
        <f>ROUND(+B32*1.03,0)</f>
        <v>618</v>
      </c>
      <c r="C33" t="s">
        <v>127</v>
      </c>
      <c r="D33" s="33"/>
      <c r="E33" s="34"/>
      <c r="F33" s="34"/>
      <c r="H33" s="9"/>
    </row>
    <row r="34" spans="1:14" x14ac:dyDescent="0.2">
      <c r="A34" t="s">
        <v>4</v>
      </c>
      <c r="B34" s="33">
        <f>B33</f>
        <v>618</v>
      </c>
      <c r="D34" s="33"/>
      <c r="E34" s="34"/>
      <c r="F34" s="34"/>
      <c r="H34" s="9"/>
    </row>
    <row r="35" spans="1:14" x14ac:dyDescent="0.2">
      <c r="A35" t="s">
        <v>5</v>
      </c>
      <c r="B35" s="33">
        <f t="shared" ref="B35:B41" si="2">B34</f>
        <v>618</v>
      </c>
      <c r="D35" s="33"/>
      <c r="E35" s="34"/>
      <c r="F35" s="34"/>
      <c r="H35" s="9"/>
    </row>
    <row r="36" spans="1:14" x14ac:dyDescent="0.2">
      <c r="A36" t="s">
        <v>6</v>
      </c>
      <c r="B36" s="33">
        <f t="shared" si="2"/>
        <v>618</v>
      </c>
      <c r="D36" s="33"/>
      <c r="E36" s="34"/>
      <c r="F36" s="34"/>
      <c r="H36" s="9"/>
      <c r="L36" s="77"/>
    </row>
    <row r="37" spans="1:14" x14ac:dyDescent="0.2">
      <c r="A37" t="s">
        <v>7</v>
      </c>
      <c r="B37" s="33">
        <f t="shared" si="2"/>
        <v>618</v>
      </c>
      <c r="D37" s="33"/>
      <c r="E37" s="34"/>
      <c r="F37" s="34"/>
      <c r="H37" s="9"/>
    </row>
    <row r="38" spans="1:14" x14ac:dyDescent="0.2">
      <c r="A38" t="s">
        <v>8</v>
      </c>
      <c r="B38" s="33">
        <f t="shared" si="2"/>
        <v>618</v>
      </c>
      <c r="D38" s="33"/>
      <c r="E38" s="34"/>
      <c r="F38" s="34"/>
      <c r="H38" s="9"/>
    </row>
    <row r="39" spans="1:14" x14ac:dyDescent="0.2">
      <c r="A39" t="s">
        <v>9</v>
      </c>
      <c r="B39" s="33">
        <f t="shared" si="2"/>
        <v>618</v>
      </c>
      <c r="D39" s="33"/>
      <c r="E39" s="34"/>
      <c r="F39" s="34"/>
      <c r="H39" s="9"/>
      <c r="L39" s="78"/>
    </row>
    <row r="40" spans="1:14" x14ac:dyDescent="0.2">
      <c r="A40" t="s">
        <v>10</v>
      </c>
      <c r="B40" s="33">
        <f t="shared" si="2"/>
        <v>618</v>
      </c>
      <c r="D40" s="33"/>
      <c r="E40" s="34"/>
      <c r="F40" s="34"/>
      <c r="H40" s="9"/>
    </row>
    <row r="41" spans="1:14" x14ac:dyDescent="0.2">
      <c r="A41" t="s">
        <v>11</v>
      </c>
      <c r="B41" s="33">
        <f t="shared" si="2"/>
        <v>618</v>
      </c>
      <c r="D41" s="33"/>
      <c r="E41" s="34"/>
      <c r="F41" s="34"/>
      <c r="H41" s="9"/>
    </row>
    <row r="42" spans="1:14" x14ac:dyDescent="0.2">
      <c r="N42" s="9"/>
    </row>
    <row r="43" spans="1:14" x14ac:dyDescent="0.2">
      <c r="A43" s="6" t="s">
        <v>45</v>
      </c>
      <c r="B43" s="35">
        <f>ROUND(SUM(B30:B41)/12,0)</f>
        <v>614</v>
      </c>
      <c r="D43" s="35"/>
      <c r="E43" s="35"/>
      <c r="F43" s="35"/>
      <c r="H43" s="35"/>
    </row>
    <row r="45" spans="1:14" x14ac:dyDescent="0.2">
      <c r="A45" s="6" t="s">
        <v>15</v>
      </c>
      <c r="B45" s="35">
        <f>SUM(B30:B41)</f>
        <v>7362</v>
      </c>
      <c r="D45" s="35"/>
      <c r="E45" s="35"/>
      <c r="F45" s="35"/>
      <c r="G45" s="9"/>
    </row>
    <row r="46" spans="1:14" x14ac:dyDescent="0.2">
      <c r="C46" s="110"/>
      <c r="D46" s="110"/>
    </row>
  </sheetData>
  <mergeCells count="5">
    <mergeCell ref="A1:H1"/>
    <mergeCell ref="A2:H2"/>
    <mergeCell ref="A3:H3"/>
    <mergeCell ref="A5:J5"/>
    <mergeCell ref="C46:D4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Instructions</vt:lpstr>
      <vt:lpstr>Summary-Hires before 8-29-03</vt:lpstr>
      <vt:lpstr>Detail-Hires before 8-29-03</vt:lpstr>
      <vt:lpstr>Summary-Hires After 8-29-03</vt:lpstr>
      <vt:lpstr>Detail-Hires After 8-29-03</vt:lpstr>
      <vt:lpstr>Summary-Blended Rate</vt:lpstr>
      <vt:lpstr>Detail-Blended Rate</vt:lpstr>
      <vt:lpstr>Retirees</vt:lpstr>
      <vt:lpstr>Post Doc Scholars</vt:lpstr>
      <vt:lpstr>Police &amp; Fire</vt:lpstr>
      <vt:lpstr>'Summary-Hires before 8-29-03'!Print_Area</vt:lpstr>
      <vt:lpstr>'Summary-Hires before 8-29-03'!Print_Titles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cookt</dc:creator>
  <cp:lastModifiedBy>Lewis, Jan</cp:lastModifiedBy>
  <cp:lastPrinted>2016-11-16T20:50:48Z</cp:lastPrinted>
  <dcterms:created xsi:type="dcterms:W3CDTF">2003-12-04T00:31:11Z</dcterms:created>
  <dcterms:modified xsi:type="dcterms:W3CDTF">2024-11-18T17:33:49Z</dcterms:modified>
</cp:coreProperties>
</file>